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10560" tabRatio="775"/>
  </bookViews>
  <sheets>
    <sheet name="Overviews" sheetId="1" r:id="rId1"/>
    <sheet name="NS52" sheetId="9" r:id="rId2"/>
    <sheet name="NS53" sheetId="10" r:id="rId3"/>
    <sheet name="NS55" sheetId="11" r:id="rId4"/>
    <sheet name="NS56" sheetId="12" r:id="rId5"/>
    <sheet name="NS57" sheetId="13" r:id="rId6"/>
    <sheet name="NS58" sheetId="2" r:id="rId7"/>
    <sheet name="NS59" sheetId="3" r:id="rId8"/>
    <sheet name="NS60" sheetId="4" r:id="rId9"/>
    <sheet name="NS61" sheetId="5" r:id="rId10"/>
    <sheet name="NS62" sheetId="6" r:id="rId11"/>
    <sheet name="NS63" sheetId="7" r:id="rId12"/>
    <sheet name="NS64" sheetId="8" r:id="rId13"/>
    <sheet name="NS-65" sheetId="15" r:id="rId14"/>
    <sheet name="NS-66" sheetId="16" r:id="rId15"/>
    <sheet name="NS-67" sheetId="17" r:id="rId16"/>
    <sheet name="NS-68" sheetId="18" r:id="rId17"/>
    <sheet name="NS-69" sheetId="19" r:id="rId18"/>
    <sheet name="NS-70" sheetId="20" r:id="rId19"/>
    <sheet name="NS-71" sheetId="21" r:id="rId20"/>
    <sheet name="NS-72" sheetId="23" r:id="rId21"/>
    <sheet name="NS-73" sheetId="22" r:id="rId22"/>
  </sheets>
  <calcPr calcId="145621"/>
</workbook>
</file>

<file path=xl/calcChain.xml><?xml version="1.0" encoding="utf-8"?>
<calcChain xmlns="http://schemas.openxmlformats.org/spreadsheetml/2006/main">
  <c r="D21" i="22" l="1"/>
  <c r="J21" i="1"/>
  <c r="J22" i="1"/>
  <c r="C2" i="23" l="1"/>
  <c r="E2" i="23"/>
  <c r="C3" i="23"/>
  <c r="D3" i="23"/>
  <c r="E3" i="23" s="1"/>
  <c r="E21" i="23" s="1"/>
  <c r="C4" i="23"/>
  <c r="E4" i="23"/>
  <c r="C5" i="23"/>
  <c r="E5" i="23"/>
  <c r="E20" i="23" s="1"/>
  <c r="C6" i="23"/>
  <c r="E6" i="23"/>
  <c r="C7" i="23"/>
  <c r="C20" i="23" s="1"/>
  <c r="E7" i="23"/>
  <c r="C8" i="23"/>
  <c r="E8" i="23"/>
  <c r="C9" i="23"/>
  <c r="E9" i="23"/>
  <c r="C10" i="23"/>
  <c r="E10" i="23"/>
  <c r="C11" i="23"/>
  <c r="E11" i="23"/>
  <c r="C12" i="23"/>
  <c r="E12" i="23"/>
  <c r="C13" i="23"/>
  <c r="E13" i="23"/>
  <c r="C14" i="23"/>
  <c r="E14" i="23"/>
  <c r="C15" i="23"/>
  <c r="E15" i="23"/>
  <c r="C16" i="23"/>
  <c r="E16" i="23"/>
  <c r="C17" i="23"/>
  <c r="E17" i="23"/>
  <c r="B18" i="23"/>
  <c r="C18" i="23"/>
  <c r="D18" i="23"/>
  <c r="B19" i="23"/>
  <c r="D19" i="23"/>
  <c r="E19" i="23"/>
  <c r="B20" i="23"/>
  <c r="D20" i="23"/>
  <c r="B21" i="23"/>
  <c r="D21" i="23"/>
  <c r="C2" i="22"/>
  <c r="E2" i="22"/>
  <c r="C3" i="22"/>
  <c r="D3" i="22"/>
  <c r="E3" i="22"/>
  <c r="C4" i="22"/>
  <c r="E4" i="22"/>
  <c r="C5" i="22"/>
  <c r="E5" i="22"/>
  <c r="C6" i="22"/>
  <c r="E6" i="22"/>
  <c r="C7" i="22"/>
  <c r="E7" i="22"/>
  <c r="C8" i="22"/>
  <c r="E8" i="22"/>
  <c r="C9" i="22"/>
  <c r="E9" i="22"/>
  <c r="C10" i="22"/>
  <c r="E10" i="22"/>
  <c r="C11" i="22"/>
  <c r="E11" i="22"/>
  <c r="C12" i="22"/>
  <c r="E12" i="22"/>
  <c r="C13" i="22"/>
  <c r="E13" i="22"/>
  <c r="C14" i="22"/>
  <c r="E14" i="22"/>
  <c r="C15" i="22"/>
  <c r="E15" i="22"/>
  <c r="C16" i="22"/>
  <c r="E16" i="22"/>
  <c r="C17" i="22"/>
  <c r="E17" i="22"/>
  <c r="B18" i="22"/>
  <c r="C18" i="22"/>
  <c r="D18" i="22"/>
  <c r="E18" i="22"/>
  <c r="B19" i="22"/>
  <c r="C19" i="22"/>
  <c r="D19" i="22"/>
  <c r="E19" i="22"/>
  <c r="B20" i="22"/>
  <c r="C20" i="22"/>
  <c r="D20" i="22"/>
  <c r="E20" i="22"/>
  <c r="B21" i="22"/>
  <c r="C21" i="22"/>
  <c r="E21" i="22"/>
  <c r="C19" i="23" l="1"/>
  <c r="C21" i="23"/>
  <c r="E18" i="23"/>
  <c r="C2" i="21"/>
  <c r="E2" i="21"/>
  <c r="E18" i="21" s="1"/>
  <c r="C3" i="21"/>
  <c r="E3" i="21"/>
  <c r="C4" i="21"/>
  <c r="E4" i="21"/>
  <c r="C5" i="21"/>
  <c r="E5" i="21"/>
  <c r="C6" i="21"/>
  <c r="E6" i="21"/>
  <c r="E20" i="21" s="1"/>
  <c r="C7" i="21"/>
  <c r="E7" i="21"/>
  <c r="C8" i="21"/>
  <c r="E8" i="21"/>
  <c r="C9" i="21"/>
  <c r="E9" i="21"/>
  <c r="C10" i="21"/>
  <c r="E10" i="21"/>
  <c r="C11" i="21"/>
  <c r="E11" i="21"/>
  <c r="C12" i="21"/>
  <c r="E12" i="21"/>
  <c r="C13" i="21"/>
  <c r="E13" i="21"/>
  <c r="C14" i="21"/>
  <c r="E14" i="21"/>
  <c r="C15" i="21"/>
  <c r="E15" i="21"/>
  <c r="C16" i="21"/>
  <c r="E16" i="21"/>
  <c r="C17" i="21"/>
  <c r="E17" i="21"/>
  <c r="B18" i="21"/>
  <c r="C18" i="21"/>
  <c r="D18" i="21"/>
  <c r="B19" i="21"/>
  <c r="C19" i="21"/>
  <c r="D19" i="21"/>
  <c r="B20" i="21"/>
  <c r="C20" i="21"/>
  <c r="D20" i="21"/>
  <c r="B21" i="21"/>
  <c r="C21" i="21"/>
  <c r="D21" i="21"/>
  <c r="J20" i="1"/>
  <c r="E19" i="21" l="1"/>
  <c r="E21" i="2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" i="1"/>
  <c r="D3" i="20"/>
  <c r="C2" i="20" l="1"/>
  <c r="E2" i="20"/>
  <c r="C3" i="20"/>
  <c r="E3" i="20"/>
  <c r="E21" i="20" s="1"/>
  <c r="C4" i="20"/>
  <c r="C18" i="20" s="1"/>
  <c r="E4" i="20"/>
  <c r="E18" i="20" s="1"/>
  <c r="C5" i="20"/>
  <c r="C20" i="20" s="1"/>
  <c r="E5" i="20"/>
  <c r="C6" i="20"/>
  <c r="E6" i="20"/>
  <c r="C7" i="20"/>
  <c r="D7" i="20"/>
  <c r="D19" i="20" s="1"/>
  <c r="E7" i="20"/>
  <c r="E19" i="20" s="1"/>
  <c r="C8" i="20"/>
  <c r="E8" i="20"/>
  <c r="E20" i="20" s="1"/>
  <c r="C9" i="20"/>
  <c r="E9" i="20"/>
  <c r="C10" i="20"/>
  <c r="E10" i="20"/>
  <c r="C11" i="20"/>
  <c r="E11" i="20"/>
  <c r="C12" i="20"/>
  <c r="E12" i="20"/>
  <c r="C13" i="20"/>
  <c r="E13" i="20"/>
  <c r="C14" i="20"/>
  <c r="E14" i="20"/>
  <c r="C15" i="20"/>
  <c r="E15" i="20"/>
  <c r="C16" i="20"/>
  <c r="E16" i="20"/>
  <c r="C17" i="20"/>
  <c r="E17" i="20"/>
  <c r="B18" i="20"/>
  <c r="D18" i="20"/>
  <c r="B19" i="20"/>
  <c r="C19" i="20"/>
  <c r="B20" i="20"/>
  <c r="D20" i="20"/>
  <c r="B21" i="20"/>
  <c r="C21" i="20"/>
  <c r="D21" i="20" l="1"/>
  <c r="C2" i="19"/>
  <c r="E2" i="19"/>
  <c r="E18" i="19" s="1"/>
  <c r="C3" i="19"/>
  <c r="E3" i="19"/>
  <c r="C4" i="19"/>
  <c r="E4" i="19"/>
  <c r="C5" i="19"/>
  <c r="E5" i="19"/>
  <c r="C6" i="19"/>
  <c r="E6" i="19"/>
  <c r="E20" i="19" s="1"/>
  <c r="C7" i="19"/>
  <c r="E7" i="19"/>
  <c r="C8" i="19"/>
  <c r="E8" i="19"/>
  <c r="C9" i="19"/>
  <c r="E9" i="19"/>
  <c r="C10" i="19"/>
  <c r="E10" i="19"/>
  <c r="C11" i="19"/>
  <c r="E11" i="19"/>
  <c r="C12" i="19"/>
  <c r="E12" i="19"/>
  <c r="C13" i="19"/>
  <c r="E13" i="19"/>
  <c r="C14" i="19"/>
  <c r="E14" i="19"/>
  <c r="C15" i="19"/>
  <c r="E15" i="19"/>
  <c r="C16" i="19"/>
  <c r="E16" i="19"/>
  <c r="C17" i="19"/>
  <c r="E17" i="19"/>
  <c r="B18" i="19"/>
  <c r="C18" i="19"/>
  <c r="D18" i="19"/>
  <c r="B19" i="19"/>
  <c r="C19" i="19"/>
  <c r="D19" i="19"/>
  <c r="B20" i="19"/>
  <c r="C20" i="19"/>
  <c r="D20" i="19"/>
  <c r="B21" i="19"/>
  <c r="C21" i="19"/>
  <c r="D21" i="19"/>
  <c r="B36" i="19"/>
  <c r="C36" i="19"/>
  <c r="C41" i="19" s="1"/>
  <c r="D36" i="19"/>
  <c r="B40" i="19"/>
  <c r="C40" i="19"/>
  <c r="D40" i="19"/>
  <c r="D41" i="19"/>
  <c r="C2" i="18"/>
  <c r="C21" i="18" s="1"/>
  <c r="E2" i="18"/>
  <c r="C3" i="18"/>
  <c r="D3" i="18"/>
  <c r="E3" i="18" s="1"/>
  <c r="C4" i="18"/>
  <c r="E4" i="18"/>
  <c r="C5" i="18"/>
  <c r="E5" i="18"/>
  <c r="E20" i="18" s="1"/>
  <c r="C6" i="18"/>
  <c r="C20" i="18" s="1"/>
  <c r="E6" i="18"/>
  <c r="C7" i="18"/>
  <c r="E7" i="18"/>
  <c r="C8" i="18"/>
  <c r="E8" i="18"/>
  <c r="G8" i="18"/>
  <c r="H8" i="18"/>
  <c r="I8" i="18"/>
  <c r="C9" i="18"/>
  <c r="E9" i="18"/>
  <c r="C10" i="18"/>
  <c r="E10" i="18"/>
  <c r="C11" i="18"/>
  <c r="E11" i="18"/>
  <c r="G11" i="18"/>
  <c r="H11" i="18"/>
  <c r="I11" i="18" s="1"/>
  <c r="C12" i="18"/>
  <c r="E12" i="18"/>
  <c r="C13" i="18"/>
  <c r="E13" i="18"/>
  <c r="C14" i="18"/>
  <c r="E14" i="18"/>
  <c r="C15" i="18"/>
  <c r="E15" i="18"/>
  <c r="C16" i="18"/>
  <c r="E16" i="18"/>
  <c r="C17" i="18"/>
  <c r="E17" i="18"/>
  <c r="B18" i="18"/>
  <c r="C18" i="18"/>
  <c r="D18" i="18"/>
  <c r="B19" i="18"/>
  <c r="D19" i="18"/>
  <c r="E19" i="18"/>
  <c r="B20" i="18"/>
  <c r="D20" i="18"/>
  <c r="B21" i="18"/>
  <c r="D21" i="18"/>
  <c r="C2" i="17"/>
  <c r="C18" i="17" s="1"/>
  <c r="E2" i="17"/>
  <c r="E21" i="17" s="1"/>
  <c r="C3" i="17"/>
  <c r="C21" i="17" s="1"/>
  <c r="E3" i="17"/>
  <c r="C4" i="17"/>
  <c r="E4" i="17"/>
  <c r="C5" i="17"/>
  <c r="C20" i="17" s="1"/>
  <c r="E5" i="17"/>
  <c r="E20" i="17" s="1"/>
  <c r="C6" i="17"/>
  <c r="E6" i="17"/>
  <c r="E19" i="17" s="1"/>
  <c r="G6" i="17"/>
  <c r="C7" i="17"/>
  <c r="E7" i="17"/>
  <c r="C8" i="17"/>
  <c r="E8" i="17"/>
  <c r="C9" i="17"/>
  <c r="E9" i="17"/>
  <c r="C10" i="17"/>
  <c r="C19" i="17" s="1"/>
  <c r="E10" i="17"/>
  <c r="C11" i="17"/>
  <c r="E11" i="17"/>
  <c r="C12" i="17"/>
  <c r="E12" i="17"/>
  <c r="G12" i="17"/>
  <c r="H12" i="17"/>
  <c r="I9" i="17" s="1"/>
  <c r="C13" i="17"/>
  <c r="E13" i="17"/>
  <c r="C14" i="17"/>
  <c r="E14" i="17"/>
  <c r="C15" i="17"/>
  <c r="E15" i="17"/>
  <c r="C16" i="17"/>
  <c r="E16" i="17"/>
  <c r="C17" i="17"/>
  <c r="E17" i="17"/>
  <c r="B18" i="17"/>
  <c r="D18" i="17"/>
  <c r="B19" i="17"/>
  <c r="D19" i="17"/>
  <c r="B20" i="17"/>
  <c r="D20" i="17"/>
  <c r="B21" i="17"/>
  <c r="D21" i="17"/>
  <c r="E18" i="18" l="1"/>
  <c r="E21" i="19"/>
  <c r="E19" i="19"/>
  <c r="E21" i="18"/>
  <c r="E18" i="17"/>
  <c r="C19" i="18"/>
  <c r="C2" i="16" l="1"/>
  <c r="E2" i="16"/>
  <c r="C3" i="16"/>
  <c r="E3" i="16"/>
  <c r="C4" i="16"/>
  <c r="E4" i="16"/>
  <c r="C5" i="16"/>
  <c r="D5" i="16"/>
  <c r="E5" i="16"/>
  <c r="C6" i="16"/>
  <c r="E6" i="16"/>
  <c r="C7" i="16"/>
  <c r="E7" i="16"/>
  <c r="C8" i="16"/>
  <c r="E8" i="16"/>
  <c r="C9" i="16"/>
  <c r="E9" i="16"/>
  <c r="C10" i="16"/>
  <c r="E10" i="16"/>
  <c r="C11" i="16"/>
  <c r="E11" i="16"/>
  <c r="C12" i="16"/>
  <c r="E12" i="16"/>
  <c r="C13" i="16"/>
  <c r="E13" i="16"/>
  <c r="C14" i="16"/>
  <c r="E14" i="16"/>
  <c r="C15" i="16"/>
  <c r="E15" i="16"/>
  <c r="B16" i="16"/>
  <c r="C16" i="16" s="1"/>
  <c r="D16" i="16"/>
  <c r="E16" i="16"/>
  <c r="B17" i="16"/>
  <c r="C17" i="16" s="1"/>
  <c r="D17" i="16"/>
  <c r="E17" i="16"/>
  <c r="C18" i="16"/>
  <c r="E18" i="16"/>
  <c r="B19" i="16"/>
  <c r="C19" i="16"/>
  <c r="D19" i="16"/>
  <c r="E19" i="16" s="1"/>
  <c r="C2" i="15"/>
  <c r="E2" i="15"/>
  <c r="E19" i="15" s="1"/>
  <c r="C3" i="15"/>
  <c r="C19" i="15" s="1"/>
  <c r="E3" i="15"/>
  <c r="C4" i="15"/>
  <c r="E4" i="15"/>
  <c r="C5" i="15"/>
  <c r="C18" i="15" s="1"/>
  <c r="E5" i="15"/>
  <c r="C6" i="15"/>
  <c r="E6" i="15"/>
  <c r="C7" i="15"/>
  <c r="C17" i="15" s="1"/>
  <c r="E7" i="15"/>
  <c r="C8" i="15"/>
  <c r="E8" i="15"/>
  <c r="C9" i="15"/>
  <c r="E9" i="15"/>
  <c r="C10" i="15"/>
  <c r="E10" i="15"/>
  <c r="C11" i="15"/>
  <c r="E11" i="15"/>
  <c r="C12" i="15"/>
  <c r="E12" i="15"/>
  <c r="C13" i="15"/>
  <c r="E13" i="15"/>
  <c r="C14" i="15"/>
  <c r="E14" i="15"/>
  <c r="C15" i="15"/>
  <c r="E15" i="15"/>
  <c r="B16" i="15"/>
  <c r="D16" i="15"/>
  <c r="B17" i="15"/>
  <c r="D17" i="15"/>
  <c r="E17" i="15"/>
  <c r="B18" i="15"/>
  <c r="D18" i="15"/>
  <c r="E18" i="15"/>
  <c r="B19" i="15"/>
  <c r="D19" i="15"/>
  <c r="E16" i="15" l="1"/>
  <c r="C16" i="15"/>
  <c r="C4" i="8"/>
  <c r="C11" i="8"/>
  <c r="C12" i="8"/>
  <c r="C13" i="8"/>
  <c r="E14" i="8" l="1"/>
  <c r="C14" i="8"/>
  <c r="E13" i="8"/>
  <c r="E12" i="8"/>
  <c r="E11" i="8"/>
  <c r="E10" i="8"/>
  <c r="C10" i="8"/>
  <c r="E9" i="8"/>
  <c r="C9" i="8"/>
  <c r="E8" i="8"/>
  <c r="C8" i="8"/>
  <c r="E7" i="8"/>
  <c r="C7" i="8"/>
  <c r="E15" i="8" l="1"/>
  <c r="C15" i="8"/>
  <c r="D16" i="8"/>
  <c r="D17" i="8"/>
  <c r="D18" i="8"/>
  <c r="D19" i="8"/>
  <c r="B19" i="8"/>
  <c r="B18" i="8"/>
  <c r="B17" i="8"/>
  <c r="C12" i="7" l="1"/>
  <c r="E12" i="7" l="1"/>
  <c r="E11" i="7"/>
  <c r="C11" i="7"/>
  <c r="E10" i="7"/>
  <c r="C10" i="7"/>
  <c r="E9" i="7"/>
  <c r="C9" i="7"/>
  <c r="E8" i="7"/>
  <c r="C8" i="7"/>
  <c r="E7" i="7"/>
  <c r="C7" i="7"/>
  <c r="E14" i="7"/>
  <c r="C14" i="7"/>
  <c r="E13" i="7"/>
  <c r="C13" i="7"/>
  <c r="D15" i="6" l="1"/>
  <c r="B15" i="6"/>
  <c r="D17" i="6"/>
  <c r="B17" i="6"/>
  <c r="D16" i="6"/>
  <c r="B16" i="6"/>
  <c r="D18" i="6"/>
  <c r="B18" i="6"/>
  <c r="E8" i="6"/>
  <c r="C8" i="6"/>
  <c r="E11" i="6"/>
  <c r="C11" i="6"/>
  <c r="E12" i="6"/>
  <c r="C12" i="6"/>
  <c r="E13" i="6"/>
  <c r="C13" i="6"/>
  <c r="E3" i="6"/>
  <c r="C3" i="6"/>
  <c r="E7" i="6"/>
  <c r="C7" i="6"/>
  <c r="E9" i="6"/>
  <c r="C9" i="6"/>
  <c r="E10" i="6"/>
  <c r="C10" i="6"/>
  <c r="E6" i="6"/>
  <c r="C6" i="6"/>
  <c r="E2" i="6"/>
  <c r="C2" i="6"/>
  <c r="E5" i="6"/>
  <c r="C5" i="6"/>
  <c r="E4" i="6"/>
  <c r="C4" i="6"/>
  <c r="C15" i="6" l="1"/>
  <c r="E15" i="6"/>
  <c r="E17" i="6"/>
  <c r="E16" i="6"/>
  <c r="C16" i="6"/>
  <c r="E18" i="6"/>
  <c r="C18" i="6"/>
  <c r="C17" i="6"/>
  <c r="C8" i="12"/>
  <c r="C8" i="11"/>
  <c r="D18" i="13"/>
  <c r="B18" i="13"/>
  <c r="D17" i="13"/>
  <c r="B17" i="13"/>
  <c r="D16" i="13"/>
  <c r="B16" i="13"/>
  <c r="D15" i="13"/>
  <c r="B15" i="13"/>
  <c r="E14" i="13"/>
  <c r="C14" i="13"/>
  <c r="E13" i="13"/>
  <c r="C13" i="13"/>
  <c r="E12" i="13"/>
  <c r="C12" i="13"/>
  <c r="E11" i="13"/>
  <c r="C11" i="13"/>
  <c r="E10" i="13"/>
  <c r="C10" i="13"/>
  <c r="E9" i="13"/>
  <c r="C9" i="13"/>
  <c r="E8" i="13"/>
  <c r="C8" i="13"/>
  <c r="E7" i="13"/>
  <c r="C7" i="13"/>
  <c r="E6" i="13"/>
  <c r="C6" i="13"/>
  <c r="E5" i="13"/>
  <c r="C5" i="13"/>
  <c r="E4" i="13"/>
  <c r="C4" i="13"/>
  <c r="E3" i="13"/>
  <c r="C3" i="13"/>
  <c r="E2" i="13"/>
  <c r="C2" i="13"/>
  <c r="D18" i="12"/>
  <c r="B18" i="12"/>
  <c r="D17" i="12"/>
  <c r="B17" i="12"/>
  <c r="D16" i="12"/>
  <c r="B16" i="12"/>
  <c r="D15" i="12"/>
  <c r="B15" i="12"/>
  <c r="E14" i="12"/>
  <c r="C14" i="12"/>
  <c r="E13" i="12"/>
  <c r="C13" i="12"/>
  <c r="E12" i="12"/>
  <c r="C12" i="12"/>
  <c r="E11" i="12"/>
  <c r="C11" i="12"/>
  <c r="E10" i="12"/>
  <c r="C10" i="12"/>
  <c r="E9" i="12"/>
  <c r="C9" i="12"/>
  <c r="E8" i="12"/>
  <c r="E7" i="12"/>
  <c r="C7" i="12"/>
  <c r="E6" i="12"/>
  <c r="C6" i="12"/>
  <c r="E5" i="12"/>
  <c r="C5" i="12"/>
  <c r="E4" i="12"/>
  <c r="E3" i="12"/>
  <c r="C3" i="12"/>
  <c r="E2" i="12"/>
  <c r="C2" i="12"/>
  <c r="D18" i="11"/>
  <c r="B18" i="11"/>
  <c r="D17" i="11"/>
  <c r="B17" i="11"/>
  <c r="D16" i="11"/>
  <c r="B16" i="11"/>
  <c r="D15" i="11"/>
  <c r="B15" i="11"/>
  <c r="E14" i="11"/>
  <c r="C14" i="11"/>
  <c r="E13" i="11"/>
  <c r="C13" i="11"/>
  <c r="E12" i="11"/>
  <c r="C12" i="11"/>
  <c r="E11" i="11"/>
  <c r="C11" i="11"/>
  <c r="E10" i="11"/>
  <c r="C10" i="11"/>
  <c r="E9" i="11"/>
  <c r="C9" i="11"/>
  <c r="E8" i="11"/>
  <c r="E7" i="11"/>
  <c r="C7" i="11"/>
  <c r="E6" i="11"/>
  <c r="C6" i="11"/>
  <c r="E5" i="11"/>
  <c r="C5" i="11"/>
  <c r="E4" i="11"/>
  <c r="E15" i="11" s="1"/>
  <c r="C4" i="11"/>
  <c r="E3" i="11"/>
  <c r="C3" i="11"/>
  <c r="E2" i="11"/>
  <c r="C2" i="11"/>
  <c r="D18" i="10"/>
  <c r="B18" i="10"/>
  <c r="D17" i="10"/>
  <c r="B17" i="10"/>
  <c r="D16" i="10"/>
  <c r="B16" i="10"/>
  <c r="D15" i="10"/>
  <c r="B15" i="10"/>
  <c r="E14" i="10"/>
  <c r="C14" i="10"/>
  <c r="E13" i="10"/>
  <c r="C13" i="10"/>
  <c r="E12" i="10"/>
  <c r="C12" i="10"/>
  <c r="E11" i="10"/>
  <c r="C11" i="10"/>
  <c r="E10" i="10"/>
  <c r="C10" i="10"/>
  <c r="E9" i="10"/>
  <c r="C9" i="10"/>
  <c r="E8" i="10"/>
  <c r="C8" i="10"/>
  <c r="E7" i="10"/>
  <c r="C7" i="10"/>
  <c r="E6" i="10"/>
  <c r="C6" i="10"/>
  <c r="E5" i="10"/>
  <c r="C5" i="10"/>
  <c r="E4" i="10"/>
  <c r="C4" i="10"/>
  <c r="E3" i="10"/>
  <c r="C3" i="10"/>
  <c r="E2" i="10"/>
  <c r="C2" i="10"/>
  <c r="D18" i="9"/>
  <c r="B18" i="9"/>
  <c r="D17" i="9"/>
  <c r="B17" i="9"/>
  <c r="D16" i="9"/>
  <c r="B16" i="9"/>
  <c r="D15" i="9"/>
  <c r="B15" i="9"/>
  <c r="E14" i="9"/>
  <c r="C14" i="9"/>
  <c r="E13" i="9"/>
  <c r="C13" i="9"/>
  <c r="E12" i="9"/>
  <c r="C12" i="9"/>
  <c r="E11" i="9"/>
  <c r="C11" i="9"/>
  <c r="E10" i="9"/>
  <c r="C10" i="9"/>
  <c r="E9" i="9"/>
  <c r="C9" i="9"/>
  <c r="E8" i="9"/>
  <c r="C8" i="9"/>
  <c r="E7" i="9"/>
  <c r="C7" i="9"/>
  <c r="E6" i="9"/>
  <c r="C6" i="9"/>
  <c r="E5" i="9"/>
  <c r="C5" i="9"/>
  <c r="E4" i="9"/>
  <c r="E15" i="9" s="1"/>
  <c r="C4" i="9"/>
  <c r="E3" i="9"/>
  <c r="C3" i="9"/>
  <c r="E2" i="9"/>
  <c r="C2" i="9"/>
  <c r="B16" i="8"/>
  <c r="E6" i="8"/>
  <c r="C6" i="8"/>
  <c r="E5" i="8"/>
  <c r="C5" i="8"/>
  <c r="E4" i="8"/>
  <c r="E3" i="8"/>
  <c r="C3" i="8"/>
  <c r="E2" i="8"/>
  <c r="C2" i="8"/>
  <c r="D18" i="7"/>
  <c r="B18" i="7"/>
  <c r="D17" i="7"/>
  <c r="B17" i="7"/>
  <c r="D16" i="7"/>
  <c r="B16" i="7"/>
  <c r="D15" i="7"/>
  <c r="B15" i="7"/>
  <c r="E6" i="7"/>
  <c r="C6" i="7"/>
  <c r="E5" i="7"/>
  <c r="C5" i="7"/>
  <c r="E4" i="7"/>
  <c r="C4" i="7"/>
  <c r="E3" i="7"/>
  <c r="C3" i="7"/>
  <c r="E2" i="7"/>
  <c r="C2" i="7"/>
  <c r="D17" i="5"/>
  <c r="B17" i="5"/>
  <c r="D16" i="5"/>
  <c r="C16" i="5"/>
  <c r="B16" i="5"/>
  <c r="D15" i="5"/>
  <c r="B15" i="5"/>
  <c r="D14" i="5"/>
  <c r="C14" i="5"/>
  <c r="B14" i="5"/>
  <c r="E7" i="5"/>
  <c r="C7" i="5"/>
  <c r="E6" i="5"/>
  <c r="C6" i="5"/>
  <c r="C15" i="5" s="1"/>
  <c r="E5" i="5"/>
  <c r="E16" i="5" s="1"/>
  <c r="C5" i="5"/>
  <c r="E4" i="5"/>
  <c r="C4" i="5"/>
  <c r="E3" i="5"/>
  <c r="C3" i="5"/>
  <c r="E2" i="5"/>
  <c r="C2" i="5"/>
  <c r="C17" i="5" s="1"/>
  <c r="D17" i="4"/>
  <c r="B17" i="4"/>
  <c r="D16" i="4"/>
  <c r="B16" i="4"/>
  <c r="D15" i="4"/>
  <c r="C15" i="4"/>
  <c r="B15" i="4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6" i="4"/>
  <c r="C6" i="4"/>
  <c r="E5" i="4"/>
  <c r="C5" i="4"/>
  <c r="C16" i="4" s="1"/>
  <c r="E4" i="4"/>
  <c r="C4" i="4"/>
  <c r="E3" i="4"/>
  <c r="C3" i="4"/>
  <c r="C17" i="4" s="1"/>
  <c r="E2" i="4"/>
  <c r="C2" i="4"/>
  <c r="E16" i="8" l="1"/>
  <c r="C16" i="8"/>
  <c r="E17" i="8"/>
  <c r="E18" i="8"/>
  <c r="E19" i="8"/>
  <c r="C17" i="8"/>
  <c r="C19" i="8"/>
  <c r="C18" i="8"/>
  <c r="E14" i="5"/>
  <c r="E15" i="5"/>
  <c r="E16" i="4"/>
  <c r="E17" i="4"/>
  <c r="E15" i="4"/>
  <c r="E18" i="7"/>
  <c r="C18" i="7"/>
  <c r="E17" i="10"/>
  <c r="E16" i="10"/>
  <c r="E16" i="13"/>
  <c r="E17" i="13"/>
  <c r="C16" i="13"/>
  <c r="C17" i="13"/>
  <c r="C18" i="13"/>
  <c r="E15" i="13"/>
  <c r="E17" i="12"/>
  <c r="E17" i="11"/>
  <c r="E16" i="11"/>
  <c r="C17" i="11"/>
  <c r="C18" i="11"/>
  <c r="C16" i="11"/>
  <c r="E18" i="11"/>
  <c r="C15" i="11"/>
  <c r="C16" i="10"/>
  <c r="C17" i="10"/>
  <c r="E18" i="10"/>
  <c r="E15" i="10"/>
  <c r="C18" i="10"/>
  <c r="C17" i="12"/>
  <c r="E15" i="12"/>
  <c r="C15" i="12"/>
  <c r="E16" i="12"/>
  <c r="E18" i="12"/>
  <c r="C18" i="12"/>
  <c r="C16" i="12"/>
  <c r="E18" i="13"/>
  <c r="C15" i="13"/>
  <c r="C15" i="10"/>
  <c r="E16" i="9"/>
  <c r="E18" i="9"/>
  <c r="E17" i="9"/>
  <c r="C17" i="9"/>
  <c r="C16" i="9"/>
  <c r="C15" i="9"/>
  <c r="C18" i="9"/>
  <c r="C16" i="7"/>
  <c r="E15" i="7"/>
  <c r="E16" i="7"/>
  <c r="E17" i="7"/>
  <c r="C15" i="7"/>
  <c r="C17" i="7"/>
  <c r="E17" i="5"/>
  <c r="D13" i="2" l="1"/>
  <c r="B13" i="2"/>
  <c r="E12" i="2"/>
  <c r="C12" i="2"/>
  <c r="E11" i="2"/>
  <c r="C11" i="2"/>
  <c r="E10" i="2"/>
  <c r="C10" i="2"/>
  <c r="E9" i="2"/>
  <c r="C9" i="2"/>
  <c r="E8" i="2"/>
  <c r="C8" i="2"/>
  <c r="E7" i="2"/>
  <c r="C7" i="2"/>
  <c r="E6" i="2"/>
  <c r="C6" i="2"/>
  <c r="E5" i="2"/>
  <c r="C5" i="2"/>
  <c r="E4" i="2"/>
  <c r="C4" i="2"/>
  <c r="E3" i="2"/>
  <c r="C3" i="2"/>
  <c r="E2" i="2"/>
  <c r="C2" i="2"/>
  <c r="C13" i="2" l="1"/>
  <c r="E13" i="2"/>
</calcChain>
</file>

<file path=xl/sharedStrings.xml><?xml version="1.0" encoding="utf-8"?>
<sst xmlns="http://schemas.openxmlformats.org/spreadsheetml/2006/main" count="851" uniqueCount="214">
  <si>
    <t>Burst Altitude (ft)</t>
  </si>
  <si>
    <t>Approx. Diameter</t>
  </si>
  <si>
    <t>New Method Diameter</t>
  </si>
  <si>
    <t>Balloon</t>
  </si>
  <si>
    <t>Helios</t>
  </si>
  <si>
    <t>Floater</t>
  </si>
  <si>
    <t>Fish</t>
  </si>
  <si>
    <t>Freshman</t>
  </si>
  <si>
    <t>AD source unknown</t>
  </si>
  <si>
    <t>1.9/2</t>
  </si>
  <si>
    <t>12.7 and 12.1 for 2.15 HeMass</t>
  </si>
  <si>
    <t>Atypical Failure</t>
  </si>
  <si>
    <t>10.75 and 11.25 fpr 2.81 HeMass</t>
  </si>
  <si>
    <t>Terminated in Tree</t>
  </si>
  <si>
    <t>Payload Name</t>
  </si>
  <si>
    <t>Weight (lbs)</t>
  </si>
  <si>
    <t>Convert (kg)</t>
  </si>
  <si>
    <t>Mass (kg)</t>
  </si>
  <si>
    <t>Convert (lbs)</t>
  </si>
  <si>
    <t>Parachute</t>
  </si>
  <si>
    <t>String</t>
  </si>
  <si>
    <t>Command</t>
  </si>
  <si>
    <t>Cloud360</t>
  </si>
  <si>
    <t>Bach's Box</t>
  </si>
  <si>
    <t>IRENE</t>
  </si>
  <si>
    <t>MARS</t>
  </si>
  <si>
    <t>Data Pigeon</t>
  </si>
  <si>
    <t>Scorch</t>
  </si>
  <si>
    <t>Total</t>
  </si>
  <si>
    <t>Tank masses</t>
  </si>
  <si>
    <t>Tank</t>
  </si>
  <si>
    <t>Mass Start</t>
  </si>
  <si>
    <t>Mass End</t>
  </si>
  <si>
    <t>Start</t>
  </si>
  <si>
    <t>End</t>
  </si>
  <si>
    <t>Science Payload</t>
  </si>
  <si>
    <t>Camera Box</t>
  </si>
  <si>
    <t>FATASS</t>
  </si>
  <si>
    <t>DVM</t>
  </si>
  <si>
    <t>Tyrion</t>
  </si>
  <si>
    <t>HERMES</t>
  </si>
  <si>
    <t>MARS1</t>
  </si>
  <si>
    <t xml:space="preserve">  FLI</t>
  </si>
  <si>
    <t>MARS2</t>
  </si>
  <si>
    <t>GLIDR</t>
  </si>
  <si>
    <t>Payloads</t>
  </si>
  <si>
    <t>Plus Command</t>
  </si>
  <si>
    <t>Hermes</t>
  </si>
  <si>
    <t>Not Payloads</t>
  </si>
  <si>
    <t>BASIC</t>
  </si>
  <si>
    <t>Glenelg</t>
  </si>
  <si>
    <t>CMD (small)</t>
  </si>
  <si>
    <t>HELIOS</t>
  </si>
  <si>
    <t>DROP</t>
  </si>
  <si>
    <t>HASP</t>
  </si>
  <si>
    <t>VIRDE</t>
  </si>
  <si>
    <t>TARDIS</t>
  </si>
  <si>
    <t>Turtle Nest</t>
  </si>
  <si>
    <t>810 grams didn't launch</t>
  </si>
  <si>
    <t>BADASS</t>
  </si>
  <si>
    <t>Cloud 360</t>
  </si>
  <si>
    <t>HAB Scope</t>
  </si>
  <si>
    <t>Ganondorf</t>
  </si>
  <si>
    <t>Mini Bach's Box</t>
  </si>
  <si>
    <t>Cut due to weight</t>
  </si>
  <si>
    <t>Link</t>
  </si>
  <si>
    <t>CTU Magneto</t>
  </si>
  <si>
    <t>EM Cutdown</t>
  </si>
  <si>
    <t>Balloon?</t>
  </si>
  <si>
    <t>Margin?</t>
  </si>
  <si>
    <t>PCS (CTU)</t>
  </si>
  <si>
    <t xml:space="preserve">Highschool </t>
  </si>
  <si>
    <t>number recorded</t>
  </si>
  <si>
    <t>Initial Ascent Rate (m/s)</t>
  </si>
  <si>
    <t>77k sep, no burst</t>
  </si>
  <si>
    <t>Floater No burst</t>
  </si>
  <si>
    <t>NS-62 (1600g)</t>
  </si>
  <si>
    <t>NS-61 (1600g)</t>
  </si>
  <si>
    <t>NS-60 (1600g)</t>
  </si>
  <si>
    <t>NS-59 (3000g)</t>
  </si>
  <si>
    <t>NS-58 (2000g)</t>
  </si>
  <si>
    <t>NS-57 (3000g)</t>
  </si>
  <si>
    <t>NS-56 (3000g)</t>
  </si>
  <si>
    <t>NS-55 (3000g)</t>
  </si>
  <si>
    <t>NS-53 (1600g)</t>
  </si>
  <si>
    <t>NS-52 (1600g)</t>
  </si>
  <si>
    <t>None</t>
  </si>
  <si>
    <t>?</t>
  </si>
  <si>
    <t>No Data</t>
  </si>
  <si>
    <t>CMD (Big)</t>
  </si>
  <si>
    <t>CMD (Small)</t>
  </si>
  <si>
    <t>Press End</t>
  </si>
  <si>
    <t>Press Start</t>
  </si>
  <si>
    <t>Temp Start</t>
  </si>
  <si>
    <t>Temp End</t>
  </si>
  <si>
    <t>Calc He Mass</t>
  </si>
  <si>
    <t xml:space="preserve">Burst Altitude </t>
  </si>
  <si>
    <t xml:space="preserve">Initial Ascent </t>
  </si>
  <si>
    <t>Ascent Rate</t>
  </si>
  <si>
    <t>Descent Rate</t>
  </si>
  <si>
    <t>Expected Dia.</t>
  </si>
  <si>
    <t>77k Separate</t>
  </si>
  <si>
    <t>Notes</t>
  </si>
  <si>
    <t>6.6 (after drop)</t>
  </si>
  <si>
    <t>Droped</t>
  </si>
  <si>
    <t>Pred. Burst C</t>
  </si>
  <si>
    <t>Pred. Burst S</t>
  </si>
  <si>
    <t>Dia. Burst S</t>
  </si>
  <si>
    <t>Dia. Burst C</t>
  </si>
  <si>
    <t>Total Mass</t>
  </si>
  <si>
    <t>HASP Line</t>
  </si>
  <si>
    <t>Trapsat Burn</t>
  </si>
  <si>
    <t>NS-63 (1600g)</t>
  </si>
  <si>
    <t>Tank Masses</t>
  </si>
  <si>
    <t>Date</t>
  </si>
  <si>
    <t>HASP TRIC</t>
  </si>
  <si>
    <t>PHANTOM</t>
  </si>
  <si>
    <t>significant data gap</t>
  </si>
  <si>
    <t>No data</t>
  </si>
  <si>
    <t>Final Mass/Previously Flown</t>
  </si>
  <si>
    <t>No expected change</t>
  </si>
  <si>
    <t>Expected mass Need to confirm</t>
  </si>
  <si>
    <t>Standard Flight Values</t>
  </si>
  <si>
    <t>Under Construction Guess</t>
  </si>
  <si>
    <t>Under Construction Estimate</t>
  </si>
  <si>
    <t xml:space="preserve">Unknown Accuracy </t>
  </si>
  <si>
    <t>Best Estimate</t>
  </si>
  <si>
    <t>Some Change expected</t>
  </si>
  <si>
    <t>Standard Flight Value Update</t>
  </si>
  <si>
    <t>New estimate needed</t>
  </si>
  <si>
    <t>Last Used Mass</t>
  </si>
  <si>
    <t>Post Construction Final Estimate</t>
  </si>
  <si>
    <t>Small Change Expected</t>
  </si>
  <si>
    <t>Color Codes</t>
  </si>
  <si>
    <t>CanSat Light</t>
  </si>
  <si>
    <t>CTU PR Payload</t>
  </si>
  <si>
    <t>5 after drop</t>
  </si>
  <si>
    <t>NS-64 (2000g)</t>
  </si>
  <si>
    <t>NS-65 (3000g)</t>
  </si>
  <si>
    <t>NS-66 (800g)</t>
  </si>
  <si>
    <t>NS-67 (1600g)</t>
  </si>
  <si>
    <t>NS-68 (1600g)</t>
  </si>
  <si>
    <t>Unknown</t>
  </si>
  <si>
    <t>Lost in Flight</t>
  </si>
  <si>
    <t>NS-69 (1600g)</t>
  </si>
  <si>
    <t>BB w/SkyNet</t>
  </si>
  <si>
    <t>Not Flying</t>
  </si>
  <si>
    <t>TED</t>
  </si>
  <si>
    <t>VR</t>
  </si>
  <si>
    <t>Tank2</t>
  </si>
  <si>
    <t>Tank1</t>
  </si>
  <si>
    <t>mass</t>
  </si>
  <si>
    <t>-</t>
  </si>
  <si>
    <t>Balloon + Payload</t>
  </si>
  <si>
    <t>Tracking Addon</t>
  </si>
  <si>
    <t>SkyNet B</t>
  </si>
  <si>
    <t>Mini CMD (?)</t>
  </si>
  <si>
    <t>Parachute (?)</t>
  </si>
  <si>
    <t>Regulator</t>
  </si>
  <si>
    <t>BB w/Skynet</t>
  </si>
  <si>
    <t>TurtleNest</t>
  </si>
  <si>
    <t>No Cap</t>
  </si>
  <si>
    <t>Cap</t>
  </si>
  <si>
    <t>Tank 2</t>
  </si>
  <si>
    <t>Tank 1</t>
  </si>
  <si>
    <t>SLAMDUNK</t>
  </si>
  <si>
    <t>Water Balloon</t>
  </si>
  <si>
    <t>Sky Net</t>
  </si>
  <si>
    <t>Filter</t>
  </si>
  <si>
    <t>regulator</t>
  </si>
  <si>
    <t>Space Pong</t>
  </si>
  <si>
    <t>Space Plant</t>
  </si>
  <si>
    <t>Sky O</t>
  </si>
  <si>
    <t>no cap</t>
  </si>
  <si>
    <t>HTB-1</t>
  </si>
  <si>
    <t>Mini-Command</t>
  </si>
  <si>
    <t>cap</t>
  </si>
  <si>
    <t>Sum</t>
  </si>
  <si>
    <t xml:space="preserve">Tank2 </t>
  </si>
  <si>
    <t>No cap</t>
  </si>
  <si>
    <t>Cap on</t>
  </si>
  <si>
    <t>ATOMIC</t>
  </si>
  <si>
    <t>LEOPARD</t>
  </si>
  <si>
    <t>Panoramic</t>
  </si>
  <si>
    <t>PARROT</t>
  </si>
  <si>
    <t>SESPA</t>
  </si>
  <si>
    <t>FISH</t>
  </si>
  <si>
    <t>Extra Line</t>
  </si>
  <si>
    <t>String (12.2 m)</t>
  </si>
  <si>
    <t>NS-70 (3000g)</t>
  </si>
  <si>
    <t xml:space="preserve">Dr. Laurence </t>
  </si>
  <si>
    <t>Tracking Lost</t>
  </si>
  <si>
    <t>All Data Lost</t>
  </si>
  <si>
    <t>Data Lost</t>
  </si>
  <si>
    <t>Solar Eclipse</t>
  </si>
  <si>
    <t>NS-71 (1600g)</t>
  </si>
  <si>
    <t>TAPE</t>
  </si>
  <si>
    <t>SPIDER</t>
  </si>
  <si>
    <t>ASCII (Weather)</t>
  </si>
  <si>
    <t>PARM  (3D Print)</t>
  </si>
  <si>
    <t>TEASE</t>
  </si>
  <si>
    <t>16 minutes</t>
  </si>
  <si>
    <t>2400 psi</t>
  </si>
  <si>
    <t>in</t>
  </si>
  <si>
    <t>Fill rate:</t>
  </si>
  <si>
    <t>Panorama</t>
  </si>
  <si>
    <t>String (12.8m)</t>
  </si>
  <si>
    <t>97,000 ft</t>
  </si>
  <si>
    <t>101,000 ft</t>
  </si>
  <si>
    <t>Water</t>
  </si>
  <si>
    <t>82,221 ft</t>
  </si>
  <si>
    <t>did not fly</t>
  </si>
  <si>
    <t>NS-72 (3000g)</t>
  </si>
  <si>
    <t>NS-73 (3000g)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</si>
</sst>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1" applyNumberFormat="0" applyAlignment="0" applyProtection="0"/>
    <xf numFmtId="0" fontId="4" fillId="6" borderId="2" applyNumberFormat="0" applyFont="0" applyAlignment="0" applyProtection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1" fillId="2" borderId="0" xfId="1"/>
    <xf numFmtId="0" fontId="2" fillId="3" borderId="0" xfId="2"/>
    <xf numFmtId="0" fontId="3" fillId="4" borderId="0" xfId="3"/>
    <xf numFmtId="0" fontId="6" fillId="0" borderId="0" xfId="6"/>
    <xf numFmtId="0" fontId="5" fillId="5" borderId="1" xfId="4"/>
    <xf numFmtId="0" fontId="1" fillId="6" borderId="2" xfId="5" applyFont="1"/>
    <xf numFmtId="0" fontId="8" fillId="6" borderId="2" xfId="5" applyFont="1"/>
    <xf numFmtId="164" fontId="1" fillId="2" borderId="0" xfId="1" applyNumberFormat="1"/>
    <xf numFmtId="164" fontId="3" fillId="4" borderId="0" xfId="3" applyNumberFormat="1"/>
    <xf numFmtId="164" fontId="8" fillId="6" borderId="2" xfId="5" applyNumberFormat="1" applyFont="1"/>
    <xf numFmtId="164" fontId="5" fillId="5" borderId="1" xfId="4" applyNumberFormat="1"/>
    <xf numFmtId="0" fontId="0" fillId="6" borderId="2" xfId="5" applyFont="1"/>
    <xf numFmtId="164" fontId="0" fillId="6" borderId="2" xfId="5" applyNumberFormat="1" applyFont="1"/>
    <xf numFmtId="0" fontId="7" fillId="7" borderId="0" xfId="6" applyFont="1" applyFill="1"/>
    <xf numFmtId="0" fontId="7" fillId="7" borderId="0" xfId="6" applyFont="1" applyFill="1" applyAlignment="1">
      <alignment horizontal="center"/>
    </xf>
    <xf numFmtId="0" fontId="1" fillId="2" borderId="0" xfId="1" applyAlignment="1">
      <alignment horizontal="center"/>
    </xf>
    <xf numFmtId="164" fontId="1" fillId="2" borderId="0" xfId="1" applyNumberFormat="1" applyAlignment="1">
      <alignment horizontal="center"/>
    </xf>
    <xf numFmtId="0" fontId="3" fillId="4" borderId="0" xfId="3" applyAlignment="1">
      <alignment horizontal="center"/>
    </xf>
    <xf numFmtId="164" fontId="3" fillId="4" borderId="0" xfId="3" applyNumberFormat="1" applyAlignment="1">
      <alignment horizontal="center"/>
    </xf>
    <xf numFmtId="0" fontId="8" fillId="6" borderId="2" xfId="5" applyFont="1" applyAlignment="1">
      <alignment horizontal="center"/>
    </xf>
    <xf numFmtId="164" fontId="8" fillId="6" borderId="2" xfId="5" applyNumberFormat="1" applyFont="1" applyAlignment="1">
      <alignment horizontal="center"/>
    </xf>
    <xf numFmtId="0" fontId="0" fillId="6" borderId="2" xfId="5" applyFont="1" applyAlignment="1">
      <alignment horizontal="center"/>
    </xf>
    <xf numFmtId="164" fontId="0" fillId="6" borderId="2" xfId="5" applyNumberFormat="1" applyFont="1" applyAlignment="1">
      <alignment horizontal="center"/>
    </xf>
    <xf numFmtId="0" fontId="5" fillId="5" borderId="1" xfId="4" applyAlignment="1">
      <alignment horizontal="center"/>
    </xf>
    <xf numFmtId="164" fontId="5" fillId="5" borderId="1" xfId="4" applyNumberFormat="1" applyAlignment="1">
      <alignment horizontal="center"/>
    </xf>
    <xf numFmtId="0" fontId="7" fillId="7" borderId="0" xfId="6" applyFont="1" applyFill="1" applyAlignment="1">
      <alignment horizontal="left"/>
    </xf>
    <xf numFmtId="0" fontId="5" fillId="5" borderId="1" xfId="4" applyAlignment="1">
      <alignment horizontal="left"/>
    </xf>
    <xf numFmtId="0" fontId="7" fillId="7" borderId="0" xfId="0" applyFont="1" applyFill="1"/>
    <xf numFmtId="164" fontId="0" fillId="0" borderId="0" xfId="0" applyNumberFormat="1"/>
    <xf numFmtId="0" fontId="8" fillId="8" borderId="2" xfId="5" applyFont="1" applyFill="1"/>
    <xf numFmtId="0" fontId="8" fillId="8" borderId="2" xfId="5" applyFont="1" applyFill="1" applyAlignment="1">
      <alignment horizontal="center"/>
    </xf>
    <xf numFmtId="164" fontId="8" fillId="8" borderId="2" xfId="5" applyNumberFormat="1" applyFont="1" applyFill="1" applyAlignment="1">
      <alignment horizontal="center"/>
    </xf>
    <xf numFmtId="0" fontId="8" fillId="9" borderId="2" xfId="5" applyFont="1" applyFill="1"/>
    <xf numFmtId="0" fontId="8" fillId="9" borderId="2" xfId="5" applyFont="1" applyFill="1" applyAlignment="1">
      <alignment horizontal="center"/>
    </xf>
    <xf numFmtId="164" fontId="8" fillId="9" borderId="2" xfId="5" applyNumberFormat="1" applyFont="1" applyFill="1" applyAlignment="1">
      <alignment horizontal="center"/>
    </xf>
    <xf numFmtId="14" fontId="0" fillId="0" borderId="0" xfId="0" quotePrefix="1" applyNumberFormat="1"/>
    <xf numFmtId="14" fontId="0" fillId="0" borderId="0" xfId="0" applyNumberFormat="1"/>
    <xf numFmtId="0" fontId="8" fillId="10" borderId="2" xfId="5" applyFont="1" applyFill="1" applyAlignment="1">
      <alignment horizontal="left"/>
    </xf>
    <xf numFmtId="0" fontId="8" fillId="10" borderId="2" xfId="5" applyFont="1" applyFill="1" applyAlignment="1">
      <alignment horizontal="center"/>
    </xf>
    <xf numFmtId="164" fontId="8" fillId="10" borderId="2" xfId="5" applyNumberFormat="1" applyFont="1" applyFill="1" applyAlignment="1">
      <alignment horizontal="center"/>
    </xf>
    <xf numFmtId="164" fontId="8" fillId="12" borderId="2" xfId="5" applyNumberFormat="1" applyFont="1" applyFill="1" applyAlignment="1">
      <alignment horizontal="center"/>
    </xf>
    <xf numFmtId="0" fontId="8" fillId="12" borderId="2" xfId="5" applyFont="1" applyFill="1" applyAlignment="1">
      <alignment horizontal="left"/>
    </xf>
    <xf numFmtId="0" fontId="8" fillId="12" borderId="2" xfId="5" applyFont="1" applyFill="1" applyAlignment="1">
      <alignment horizontal="center"/>
    </xf>
    <xf numFmtId="0" fontId="8" fillId="6" borderId="2" xfId="5" applyFont="1" applyAlignment="1">
      <alignment horizontal="left"/>
    </xf>
    <xf numFmtId="0" fontId="9" fillId="8" borderId="2" xfId="5" applyFont="1" applyFill="1" applyAlignment="1">
      <alignment horizontal="left"/>
    </xf>
    <xf numFmtId="0" fontId="9" fillId="8" borderId="2" xfId="5" applyFont="1" applyFill="1" applyAlignment="1">
      <alignment horizontal="center"/>
    </xf>
    <xf numFmtId="164" fontId="9" fillId="8" borderId="2" xfId="5" applyNumberFormat="1" applyFont="1" applyFill="1" applyAlignment="1">
      <alignment horizontal="center"/>
    </xf>
    <xf numFmtId="0" fontId="0" fillId="8" borderId="0" xfId="0" applyFill="1"/>
    <xf numFmtId="0" fontId="0" fillId="14" borderId="0" xfId="0" applyFill="1"/>
    <xf numFmtId="0" fontId="8" fillId="12" borderId="0" xfId="0" applyFont="1" applyFill="1"/>
    <xf numFmtId="0" fontId="0" fillId="15" borderId="0" xfId="0" applyFill="1"/>
    <xf numFmtId="0" fontId="0" fillId="13" borderId="0" xfId="0" applyFill="1"/>
    <xf numFmtId="0" fontId="0" fillId="9" borderId="0" xfId="0" applyFill="1"/>
    <xf numFmtId="0" fontId="0" fillId="11" borderId="0" xfId="0" applyFill="1"/>
    <xf numFmtId="0" fontId="0" fillId="10" borderId="0" xfId="0" applyFill="1"/>
    <xf numFmtId="0" fontId="8" fillId="11" borderId="2" xfId="5" applyFont="1" applyFill="1" applyAlignment="1">
      <alignment horizontal="left"/>
    </xf>
    <xf numFmtId="0" fontId="8" fillId="11" borderId="2" xfId="5" applyFont="1" applyFill="1" applyAlignment="1">
      <alignment horizontal="center"/>
    </xf>
    <xf numFmtId="164" fontId="8" fillId="11" borderId="2" xfId="5" applyNumberFormat="1" applyFont="1" applyFill="1" applyAlignment="1">
      <alignment horizontal="center"/>
    </xf>
    <xf numFmtId="0" fontId="8" fillId="16" borderId="2" xfId="5" applyFont="1" applyFill="1" applyAlignment="1">
      <alignment horizontal="left"/>
    </xf>
    <xf numFmtId="0" fontId="8" fillId="16" borderId="2" xfId="5" applyFont="1" applyFill="1" applyAlignment="1">
      <alignment horizontal="center"/>
    </xf>
    <xf numFmtId="0" fontId="9" fillId="10" borderId="2" xfId="5" applyFont="1" applyFill="1" applyAlignment="1">
      <alignment horizontal="left"/>
    </xf>
    <xf numFmtId="0" fontId="9" fillId="10" borderId="2" xfId="5" applyFont="1" applyFill="1" applyAlignment="1">
      <alignment horizontal="center"/>
    </xf>
    <xf numFmtId="164" fontId="9" fillId="10" borderId="2" xfId="5" applyNumberFormat="1" applyFont="1" applyFill="1" applyAlignment="1">
      <alignment horizontal="center"/>
    </xf>
    <xf numFmtId="3" fontId="0" fillId="0" borderId="0" xfId="0" applyNumberFormat="1"/>
    <xf numFmtId="0" fontId="8" fillId="9" borderId="2" xfId="5" applyFont="1" applyFill="1" applyAlignment="1">
      <alignment horizontal="left"/>
    </xf>
    <xf numFmtId="164" fontId="9" fillId="9" borderId="2" xfId="5" applyNumberFormat="1" applyFont="1" applyFill="1" applyAlignment="1">
      <alignment horizontal="center"/>
    </xf>
    <xf numFmtId="0" fontId="9" fillId="9" borderId="2" xfId="5" applyFont="1" applyFill="1" applyAlignment="1">
      <alignment horizontal="center"/>
    </xf>
    <xf numFmtId="0" fontId="9" fillId="9" borderId="2" xfId="5" applyFont="1" applyFill="1" applyAlignment="1">
      <alignment horizontal="left"/>
    </xf>
    <xf numFmtId="164" fontId="8" fillId="17" borderId="2" xfId="5" applyNumberFormat="1" applyFont="1" applyFill="1" applyAlignment="1">
      <alignment horizontal="center"/>
    </xf>
    <xf numFmtId="0" fontId="8" fillId="17" borderId="2" xfId="5" applyFont="1" applyFill="1" applyAlignment="1">
      <alignment horizontal="center"/>
    </xf>
    <xf numFmtId="0" fontId="8" fillId="17" borderId="2" xfId="5" applyFont="1" applyFill="1" applyAlignment="1">
      <alignment horizontal="left"/>
    </xf>
    <xf numFmtId="164" fontId="9" fillId="6" borderId="2" xfId="5" applyNumberFormat="1" applyFont="1" applyAlignment="1">
      <alignment horizontal="center"/>
    </xf>
    <xf numFmtId="0" fontId="9" fillId="6" borderId="2" xfId="5" applyFont="1" applyAlignment="1">
      <alignment horizontal="center"/>
    </xf>
    <xf numFmtId="0" fontId="9" fillId="6" borderId="2" xfId="5" applyFont="1" applyAlignment="1">
      <alignment horizontal="left"/>
    </xf>
    <xf numFmtId="0" fontId="0" fillId="0" borderId="0" xfId="0" quotePrefix="1"/>
    <xf numFmtId="164" fontId="9" fillId="11" borderId="2" xfId="5" applyNumberFormat="1" applyFont="1" applyFill="1" applyAlignment="1">
      <alignment horizontal="center"/>
    </xf>
    <xf numFmtId="0" fontId="9" fillId="11" borderId="2" xfId="5" applyFont="1" applyFill="1" applyAlignment="1">
      <alignment horizontal="center"/>
    </xf>
    <xf numFmtId="0" fontId="9" fillId="11" borderId="2" xfId="5" applyFont="1" applyFill="1" applyAlignment="1">
      <alignment horizontal="left"/>
    </xf>
  </cellXfs>
  <cellStyles count="7">
    <cellStyle name="Bad" xfId="2" builtinId="27"/>
    <cellStyle name="Calculation" xfId="4" builtinId="22"/>
    <cellStyle name="Explanatory Text" xfId="6" builtinId="53"/>
    <cellStyle name="Good" xfId="1" builtinId="26"/>
    <cellStyle name="Neutral" xfId="3" builtinId="28"/>
    <cellStyle name="Normal" xfId="0" builtinId="0"/>
    <cellStyle name="Note" xfId="5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G1" workbookViewId="0">
      <selection activeCell="J22" sqref="J22"/>
    </sheetView>
  </sheetViews>
  <sheetFormatPr defaultRowHeight="15" x14ac:dyDescent="0.25"/>
  <cols>
    <col min="1" max="1" width="13" customWidth="1"/>
    <col min="2" max="2" width="17" customWidth="1"/>
    <col min="3" max="3" width="11.5703125" customWidth="1"/>
    <col min="4" max="4" width="13" customWidth="1"/>
    <col min="5" max="5" width="12.140625" customWidth="1"/>
    <col min="6" max="6" width="18.7109375" customWidth="1"/>
    <col min="7" max="7" width="22.85546875" customWidth="1"/>
    <col min="8" max="8" width="21.140625" customWidth="1"/>
    <col min="9" max="9" width="22.140625" customWidth="1"/>
    <col min="10" max="10" width="12.85546875" customWidth="1"/>
    <col min="11" max="11" width="6.7109375" customWidth="1"/>
    <col min="12" max="12" width="7" customWidth="1"/>
    <col min="13" max="13" width="7.140625" customWidth="1"/>
    <col min="14" max="14" width="20.42578125" customWidth="1"/>
  </cols>
  <sheetData>
    <row r="1" spans="1:10" x14ac:dyDescent="0.25">
      <c r="A1" s="28" t="s">
        <v>3</v>
      </c>
      <c r="B1" s="28" t="s">
        <v>0</v>
      </c>
      <c r="C1" s="28" t="s">
        <v>114</v>
      </c>
      <c r="D1" s="28" t="s">
        <v>95</v>
      </c>
      <c r="E1" s="28" t="s">
        <v>109</v>
      </c>
      <c r="F1" s="28" t="s">
        <v>102</v>
      </c>
      <c r="G1" s="28" t="s">
        <v>73</v>
      </c>
      <c r="H1" s="28" t="s">
        <v>1</v>
      </c>
      <c r="I1" s="28" t="s">
        <v>2</v>
      </c>
    </row>
    <row r="2" spans="1:10" x14ac:dyDescent="0.25">
      <c r="A2" t="s">
        <v>85</v>
      </c>
      <c r="B2">
        <v>106000</v>
      </c>
      <c r="C2" s="36">
        <v>42476</v>
      </c>
      <c r="D2">
        <v>1.4</v>
      </c>
      <c r="E2">
        <v>7.37</v>
      </c>
      <c r="F2" t="s">
        <v>8</v>
      </c>
      <c r="G2">
        <v>4.22</v>
      </c>
      <c r="H2">
        <v>10.85</v>
      </c>
      <c r="I2">
        <v>11.25</v>
      </c>
      <c r="J2">
        <f>E2/D2</f>
        <v>5.2642857142857151</v>
      </c>
    </row>
    <row r="3" spans="1:10" x14ac:dyDescent="0.25">
      <c r="A3" t="s">
        <v>84</v>
      </c>
      <c r="B3">
        <v>92600</v>
      </c>
      <c r="C3" s="36">
        <v>42484</v>
      </c>
      <c r="D3">
        <v>2.5</v>
      </c>
      <c r="E3">
        <v>9.31</v>
      </c>
      <c r="F3" t="s">
        <v>8</v>
      </c>
      <c r="G3">
        <v>6.34</v>
      </c>
      <c r="H3">
        <v>10.95</v>
      </c>
      <c r="I3">
        <v>11.25</v>
      </c>
      <c r="J3">
        <f t="shared" ref="J3:J22" si="0">E3/D3</f>
        <v>3.7240000000000002</v>
      </c>
    </row>
    <row r="4" spans="1:10" x14ac:dyDescent="0.25">
      <c r="A4" t="s">
        <v>83</v>
      </c>
      <c r="B4">
        <v>100000</v>
      </c>
      <c r="C4" s="37">
        <v>42546</v>
      </c>
      <c r="D4">
        <v>2.06</v>
      </c>
      <c r="E4">
        <v>8.67</v>
      </c>
      <c r="G4" t="s">
        <v>88</v>
      </c>
      <c r="H4">
        <v>11.6</v>
      </c>
      <c r="I4">
        <v>11.25</v>
      </c>
      <c r="J4">
        <f t="shared" si="0"/>
        <v>4.20873786407767</v>
      </c>
    </row>
    <row r="5" spans="1:10" x14ac:dyDescent="0.25">
      <c r="A5" t="s">
        <v>82</v>
      </c>
      <c r="B5" t="s">
        <v>75</v>
      </c>
      <c r="C5" s="37">
        <v>42574</v>
      </c>
      <c r="D5">
        <v>2.4700000000000002</v>
      </c>
      <c r="E5">
        <v>12.65</v>
      </c>
      <c r="F5" t="s">
        <v>4</v>
      </c>
      <c r="G5" t="s">
        <v>86</v>
      </c>
      <c r="H5" t="s">
        <v>5</v>
      </c>
      <c r="I5" t="s">
        <v>13</v>
      </c>
      <c r="J5" s="54">
        <f t="shared" si="0"/>
        <v>5.1214574898785425</v>
      </c>
    </row>
    <row r="6" spans="1:10" x14ac:dyDescent="0.25">
      <c r="A6" t="s">
        <v>81</v>
      </c>
      <c r="B6">
        <v>102800</v>
      </c>
      <c r="C6" s="37">
        <v>42581</v>
      </c>
      <c r="D6">
        <v>2.2999999999999998</v>
      </c>
      <c r="E6">
        <v>9.82</v>
      </c>
      <c r="F6" t="s">
        <v>4</v>
      </c>
      <c r="G6" t="s">
        <v>87</v>
      </c>
      <c r="H6">
        <v>12.3</v>
      </c>
      <c r="I6">
        <v>11.6</v>
      </c>
      <c r="J6">
        <f t="shared" si="0"/>
        <v>4.269565217391305</v>
      </c>
    </row>
    <row r="7" spans="1:10" x14ac:dyDescent="0.25">
      <c r="A7" t="s">
        <v>80</v>
      </c>
      <c r="B7">
        <v>91000</v>
      </c>
      <c r="C7" s="37">
        <v>42630</v>
      </c>
      <c r="D7">
        <v>2.39</v>
      </c>
      <c r="E7">
        <v>8.33</v>
      </c>
      <c r="F7" t="s">
        <v>4</v>
      </c>
      <c r="G7">
        <v>6.62</v>
      </c>
      <c r="H7">
        <v>10.6</v>
      </c>
      <c r="I7">
        <v>10.25</v>
      </c>
      <c r="J7">
        <f t="shared" si="0"/>
        <v>3.4853556485355646</v>
      </c>
    </row>
    <row r="8" spans="1:10" x14ac:dyDescent="0.25">
      <c r="A8" t="s">
        <v>79</v>
      </c>
      <c r="B8">
        <v>53000</v>
      </c>
      <c r="C8" s="37">
        <v>42672</v>
      </c>
      <c r="D8">
        <v>2.3199999999999998</v>
      </c>
      <c r="E8">
        <v>9.4</v>
      </c>
      <c r="F8" t="s">
        <v>6</v>
      </c>
      <c r="G8">
        <v>5.5</v>
      </c>
      <c r="H8">
        <v>5.7</v>
      </c>
      <c r="I8" t="s">
        <v>11</v>
      </c>
      <c r="J8">
        <f t="shared" si="0"/>
        <v>4.0517241379310347</v>
      </c>
    </row>
    <row r="9" spans="1:10" x14ac:dyDescent="0.25">
      <c r="A9" t="s">
        <v>78</v>
      </c>
      <c r="B9">
        <v>87000</v>
      </c>
      <c r="C9" s="37">
        <v>42686</v>
      </c>
      <c r="D9">
        <v>2.38</v>
      </c>
      <c r="E9">
        <v>9.36</v>
      </c>
      <c r="F9" t="s">
        <v>7</v>
      </c>
      <c r="G9">
        <v>5.17</v>
      </c>
      <c r="H9">
        <v>9.9</v>
      </c>
      <c r="I9">
        <v>10.4</v>
      </c>
      <c r="J9">
        <f t="shared" si="0"/>
        <v>3.9327731092436973</v>
      </c>
    </row>
    <row r="10" spans="1:10" x14ac:dyDescent="0.25">
      <c r="A10" t="s">
        <v>77</v>
      </c>
      <c r="B10" t="s">
        <v>74</v>
      </c>
      <c r="C10" s="37">
        <v>42708</v>
      </c>
      <c r="D10">
        <v>1.66</v>
      </c>
      <c r="E10">
        <v>5.88</v>
      </c>
      <c r="G10">
        <v>5.45</v>
      </c>
      <c r="J10">
        <f t="shared" si="0"/>
        <v>3.5421686746987953</v>
      </c>
    </row>
    <row r="11" spans="1:10" x14ac:dyDescent="0.25">
      <c r="A11" t="s">
        <v>76</v>
      </c>
      <c r="B11">
        <v>80000</v>
      </c>
      <c r="C11" s="37">
        <v>42826</v>
      </c>
      <c r="D11">
        <v>2.65</v>
      </c>
      <c r="E11">
        <v>9.84</v>
      </c>
      <c r="F11" t="s">
        <v>4</v>
      </c>
      <c r="G11">
        <v>5.83</v>
      </c>
      <c r="H11">
        <v>9.25</v>
      </c>
      <c r="I11">
        <v>9.4</v>
      </c>
      <c r="J11">
        <f t="shared" si="0"/>
        <v>3.7132075471698114</v>
      </c>
    </row>
    <row r="12" spans="1:10" x14ac:dyDescent="0.25">
      <c r="A12" t="s">
        <v>112</v>
      </c>
      <c r="B12">
        <v>96600</v>
      </c>
      <c r="C12" s="37">
        <v>42840</v>
      </c>
      <c r="D12">
        <v>2.4</v>
      </c>
      <c r="E12">
        <v>10.52</v>
      </c>
      <c r="G12">
        <v>5.29</v>
      </c>
      <c r="H12">
        <v>11.1</v>
      </c>
      <c r="I12">
        <v>11.3</v>
      </c>
      <c r="J12">
        <f t="shared" si="0"/>
        <v>4.3833333333333337</v>
      </c>
    </row>
    <row r="13" spans="1:10" x14ac:dyDescent="0.25">
      <c r="A13" t="s">
        <v>137</v>
      </c>
      <c r="B13">
        <v>92800</v>
      </c>
      <c r="C13" s="37">
        <v>42862</v>
      </c>
      <c r="D13">
        <v>2.2599999999999998</v>
      </c>
      <c r="E13">
        <v>9.39</v>
      </c>
      <c r="J13">
        <f t="shared" si="0"/>
        <v>4.1548672566371687</v>
      </c>
    </row>
    <row r="14" spans="1:10" x14ac:dyDescent="0.25">
      <c r="A14" t="s">
        <v>138</v>
      </c>
      <c r="B14" s="64">
        <v>98260</v>
      </c>
      <c r="C14" s="37">
        <v>42917</v>
      </c>
      <c r="D14">
        <v>2.2789999999999999</v>
      </c>
      <c r="E14">
        <v>8.99</v>
      </c>
      <c r="F14" t="s">
        <v>4</v>
      </c>
      <c r="H14">
        <v>11.8</v>
      </c>
      <c r="I14">
        <v>11.25</v>
      </c>
      <c r="J14">
        <f t="shared" si="0"/>
        <v>3.9447125932426506</v>
      </c>
    </row>
    <row r="15" spans="1:10" x14ac:dyDescent="0.25">
      <c r="A15" t="s">
        <v>139</v>
      </c>
      <c r="B15" s="64">
        <v>67000</v>
      </c>
      <c r="C15" s="37">
        <v>42917</v>
      </c>
      <c r="D15">
        <v>0.78700000000000003</v>
      </c>
      <c r="E15">
        <v>2.35</v>
      </c>
      <c r="H15">
        <v>5</v>
      </c>
      <c r="I15">
        <v>4.8499999999999996</v>
      </c>
      <c r="J15">
        <f t="shared" si="0"/>
        <v>2.9860228716645487</v>
      </c>
    </row>
    <row r="16" spans="1:10" x14ac:dyDescent="0.25">
      <c r="A16" t="s">
        <v>140</v>
      </c>
      <c r="B16" s="64">
        <v>83908</v>
      </c>
      <c r="C16" s="37">
        <v>42928</v>
      </c>
      <c r="D16">
        <v>2.19299</v>
      </c>
      <c r="E16">
        <v>7.8230000000000004</v>
      </c>
      <c r="J16">
        <f t="shared" si="0"/>
        <v>3.5672757285714938</v>
      </c>
    </row>
    <row r="17" spans="1:10" x14ac:dyDescent="0.25">
      <c r="A17" t="s">
        <v>141</v>
      </c>
      <c r="B17" t="s">
        <v>142</v>
      </c>
      <c r="C17" s="37">
        <v>42928</v>
      </c>
      <c r="D17">
        <v>1.6392</v>
      </c>
      <c r="E17">
        <v>5.7519999999999998</v>
      </c>
      <c r="F17" t="s">
        <v>143</v>
      </c>
      <c r="G17" t="s">
        <v>142</v>
      </c>
      <c r="H17" t="s">
        <v>142</v>
      </c>
      <c r="I17" t="s">
        <v>142</v>
      </c>
      <c r="J17">
        <f t="shared" si="0"/>
        <v>3.5090287945339189</v>
      </c>
    </row>
    <row r="18" spans="1:10" x14ac:dyDescent="0.25">
      <c r="A18" t="s">
        <v>144</v>
      </c>
      <c r="B18">
        <v>104646</v>
      </c>
      <c r="C18" s="37">
        <v>42968</v>
      </c>
      <c r="D18">
        <v>2.2452200000000002</v>
      </c>
      <c r="E18">
        <v>8.3019999999999996</v>
      </c>
      <c r="F18" t="s">
        <v>194</v>
      </c>
      <c r="J18">
        <f t="shared" si="0"/>
        <v>3.6976331940745224</v>
      </c>
    </row>
    <row r="19" spans="1:10" x14ac:dyDescent="0.25">
      <c r="A19" t="s">
        <v>189</v>
      </c>
      <c r="B19" s="64">
        <v>96392</v>
      </c>
      <c r="C19" s="37">
        <v>43015</v>
      </c>
      <c r="D19">
        <v>2.0228000000000002</v>
      </c>
      <c r="E19">
        <v>8.3970000000000002</v>
      </c>
      <c r="F19" t="s">
        <v>190</v>
      </c>
      <c r="H19">
        <v>11.3</v>
      </c>
      <c r="I19">
        <v>11</v>
      </c>
      <c r="J19">
        <f t="shared" si="0"/>
        <v>4.1511765869092345</v>
      </c>
    </row>
    <row r="20" spans="1:10" x14ac:dyDescent="0.25">
      <c r="A20" t="s">
        <v>195</v>
      </c>
      <c r="B20" s="64">
        <v>81502</v>
      </c>
      <c r="C20" s="37">
        <v>43050</v>
      </c>
      <c r="D20">
        <v>2.8218299999999998</v>
      </c>
      <c r="E20">
        <v>7.9172000000000002</v>
      </c>
      <c r="F20" t="s">
        <v>7</v>
      </c>
      <c r="H20">
        <v>10</v>
      </c>
      <c r="I20">
        <v>10.5</v>
      </c>
      <c r="J20">
        <f t="shared" si="0"/>
        <v>2.8056970122225651</v>
      </c>
    </row>
    <row r="21" spans="1:10" x14ac:dyDescent="0.25">
      <c r="A21" t="s">
        <v>212</v>
      </c>
      <c r="B21" s="64">
        <v>82221</v>
      </c>
      <c r="C21" s="37">
        <v>43057</v>
      </c>
      <c r="D21">
        <v>2.0313699999999999</v>
      </c>
      <c r="E21">
        <v>6.6070000000000002</v>
      </c>
      <c r="F21" t="s">
        <v>190</v>
      </c>
      <c r="H21">
        <v>8.9</v>
      </c>
      <c r="I21">
        <v>9.25</v>
      </c>
      <c r="J21">
        <f t="shared" si="0"/>
        <v>3.2524847762839859</v>
      </c>
    </row>
    <row r="22" spans="1:10" x14ac:dyDescent="0.25">
      <c r="A22" t="s">
        <v>213</v>
      </c>
      <c r="B22" s="64">
        <v>96044</v>
      </c>
      <c r="C22" s="37">
        <v>43071</v>
      </c>
      <c r="D22">
        <v>2.0003000000000002</v>
      </c>
      <c r="E22">
        <v>8.8420000000000005</v>
      </c>
      <c r="F22" t="s">
        <v>190</v>
      </c>
      <c r="H22">
        <v>11.2</v>
      </c>
      <c r="I22">
        <v>11.75</v>
      </c>
      <c r="J22">
        <f t="shared" si="0"/>
        <v>4.4203369494575808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F25" sqref="F25"/>
    </sheetView>
  </sheetViews>
  <sheetFormatPr defaultRowHeight="15" x14ac:dyDescent="0.25"/>
  <cols>
    <col min="1" max="1" width="13.28515625" customWidth="1"/>
    <col min="2" max="3" width="12.42578125" customWidth="1"/>
    <col min="4" max="4" width="11.140625" customWidth="1"/>
    <col min="5" max="5" width="12.42578125" customWidth="1"/>
  </cols>
  <sheetData>
    <row r="1" spans="1:5" x14ac:dyDescent="0.25">
      <c r="A1" s="4" t="s">
        <v>14</v>
      </c>
      <c r="B1" s="4" t="s">
        <v>15</v>
      </c>
      <c r="C1" s="4" t="s">
        <v>16</v>
      </c>
      <c r="D1" s="4" t="s">
        <v>17</v>
      </c>
      <c r="E1" s="4" t="s">
        <v>18</v>
      </c>
    </row>
    <row r="2" spans="1:5" x14ac:dyDescent="0.25">
      <c r="A2" s="1" t="s">
        <v>19</v>
      </c>
      <c r="B2" s="1">
        <v>1.98</v>
      </c>
      <c r="C2" s="1">
        <f t="shared" ref="C2:C7" si="0">PRODUCT(B2,0.45359237)</f>
        <v>0.89811289260000005</v>
      </c>
      <c r="D2" s="1">
        <v>0.9</v>
      </c>
      <c r="E2" s="1">
        <f t="shared" ref="E2:E7" si="1">PRODUCT(D2,2.2046226218)</f>
        <v>1.9841603596200001</v>
      </c>
    </row>
    <row r="3" spans="1:5" x14ac:dyDescent="0.25">
      <c r="A3" s="1" t="s">
        <v>20</v>
      </c>
      <c r="B3" s="1">
        <v>0.44</v>
      </c>
      <c r="C3" s="1">
        <f t="shared" si="0"/>
        <v>0.19958064280000001</v>
      </c>
      <c r="D3" s="1">
        <v>0.2</v>
      </c>
      <c r="E3" s="1">
        <f t="shared" si="1"/>
        <v>0.44092452436000001</v>
      </c>
    </row>
    <row r="4" spans="1:5" x14ac:dyDescent="0.25">
      <c r="A4" s="1" t="s">
        <v>3</v>
      </c>
      <c r="B4" s="1">
        <v>3.53</v>
      </c>
      <c r="C4" s="1">
        <f t="shared" si="0"/>
        <v>1.6011810660999999</v>
      </c>
      <c r="D4" s="1">
        <v>1.6</v>
      </c>
      <c r="E4" s="1">
        <f t="shared" si="1"/>
        <v>3.5273961948800001</v>
      </c>
    </row>
    <row r="5" spans="1:5" x14ac:dyDescent="0.25">
      <c r="A5" s="3" t="s">
        <v>21</v>
      </c>
      <c r="B5" s="3">
        <v>4.1230000000000002</v>
      </c>
      <c r="C5" s="3">
        <f t="shared" si="0"/>
        <v>1.8701613415100002</v>
      </c>
      <c r="D5" s="3">
        <v>1.87</v>
      </c>
      <c r="E5" s="3">
        <f t="shared" si="1"/>
        <v>4.122644302766</v>
      </c>
    </row>
    <row r="6" spans="1:5" x14ac:dyDescent="0.25">
      <c r="A6" s="2" t="s">
        <v>47</v>
      </c>
      <c r="B6" s="2">
        <v>2.88</v>
      </c>
      <c r="C6" s="2">
        <f t="shared" si="0"/>
        <v>1.3063460256000001</v>
      </c>
      <c r="D6" s="2">
        <v>1.306</v>
      </c>
      <c r="E6" s="2">
        <f t="shared" si="1"/>
        <v>2.8792371440708</v>
      </c>
    </row>
    <row r="7" spans="1:5" x14ac:dyDescent="0.25">
      <c r="A7" s="6" t="s">
        <v>39</v>
      </c>
      <c r="B7" s="6">
        <v>0</v>
      </c>
      <c r="C7" s="3">
        <f t="shared" si="0"/>
        <v>0</v>
      </c>
      <c r="D7" s="6">
        <v>0</v>
      </c>
      <c r="E7" s="3">
        <f t="shared" si="1"/>
        <v>0</v>
      </c>
    </row>
    <row r="8" spans="1:5" x14ac:dyDescent="0.25">
      <c r="A8" s="6"/>
      <c r="B8" s="6"/>
      <c r="C8" s="6"/>
      <c r="D8" s="6"/>
      <c r="E8" s="6"/>
    </row>
    <row r="9" spans="1:5" x14ac:dyDescent="0.25">
      <c r="A9" s="6"/>
      <c r="B9" s="6"/>
      <c r="C9" s="6"/>
      <c r="D9" s="6"/>
      <c r="E9" s="6"/>
    </row>
    <row r="10" spans="1:5" x14ac:dyDescent="0.25">
      <c r="A10" s="6"/>
      <c r="B10" s="6"/>
      <c r="C10" s="6"/>
      <c r="D10" s="6"/>
      <c r="E10" s="6"/>
    </row>
    <row r="11" spans="1:5" x14ac:dyDescent="0.25">
      <c r="A11" s="6"/>
      <c r="B11" s="6"/>
      <c r="C11" s="6"/>
      <c r="D11" s="6"/>
      <c r="E11" s="6"/>
    </row>
    <row r="12" spans="1:5" x14ac:dyDescent="0.25">
      <c r="A12" s="6"/>
      <c r="B12" s="6"/>
      <c r="C12" s="6"/>
      <c r="D12" s="6"/>
      <c r="E12" s="6"/>
    </row>
    <row r="13" spans="1:5" x14ac:dyDescent="0.25">
      <c r="A13" s="6"/>
      <c r="B13" s="6"/>
      <c r="C13" s="6"/>
      <c r="D13" s="6"/>
      <c r="E13" s="6"/>
    </row>
    <row r="14" spans="1:5" x14ac:dyDescent="0.25">
      <c r="A14" s="5" t="s">
        <v>48</v>
      </c>
      <c r="B14" s="5">
        <f>SUM(B2:B5)</f>
        <v>10.073</v>
      </c>
      <c r="C14" s="5">
        <f>SUM(C2:C5)</f>
        <v>4.5690359430100003</v>
      </c>
      <c r="D14" s="5">
        <f>SUM(D2:D5)</f>
        <v>4.57</v>
      </c>
      <c r="E14" s="5">
        <f>SUM(E2:E5)</f>
        <v>10.075125381626</v>
      </c>
    </row>
    <row r="15" spans="1:5" x14ac:dyDescent="0.25">
      <c r="A15" s="5" t="s">
        <v>45</v>
      </c>
      <c r="B15" s="5">
        <f>SUM(B6:B13)</f>
        <v>2.88</v>
      </c>
      <c r="C15" s="5">
        <f>SUM(C6:C13)</f>
        <v>1.3063460256000001</v>
      </c>
      <c r="D15" s="5">
        <f>SUM(D6:D13)</f>
        <v>1.306</v>
      </c>
      <c r="E15" s="5">
        <f>SUM(E6:E13)</f>
        <v>2.8792371440708</v>
      </c>
    </row>
    <row r="16" spans="1:5" x14ac:dyDescent="0.25">
      <c r="A16" s="5" t="s">
        <v>46</v>
      </c>
      <c r="B16" s="5">
        <f>SUM(B5:B13)</f>
        <v>7.0030000000000001</v>
      </c>
      <c r="C16" s="5">
        <f>SUM(C5:C13)</f>
        <v>3.1765073671100001</v>
      </c>
      <c r="D16" s="5">
        <f>SUM(D5:D13)</f>
        <v>3.1760000000000002</v>
      </c>
      <c r="E16" s="5">
        <f>SUM(E5:E13)</f>
        <v>7.0018814468367996</v>
      </c>
    </row>
    <row r="17" spans="1:5" x14ac:dyDescent="0.25">
      <c r="A17" s="5" t="s">
        <v>28</v>
      </c>
      <c r="B17" s="5">
        <f>SUM(B2:B13)</f>
        <v>12.952999999999999</v>
      </c>
      <c r="C17" s="5">
        <f>SUM(C2:C13)</f>
        <v>5.8753819686100002</v>
      </c>
      <c r="D17" s="5">
        <f>SUM(D2:D13)</f>
        <v>5.8760000000000003</v>
      </c>
      <c r="E17" s="5">
        <f>SUM(E2:E13)</f>
        <v>12.9543625256968</v>
      </c>
    </row>
    <row r="19" spans="1:5" x14ac:dyDescent="0.25">
      <c r="A19" s="28" t="s">
        <v>30</v>
      </c>
      <c r="B19" s="28" t="s">
        <v>92</v>
      </c>
      <c r="C19" s="28" t="s">
        <v>91</v>
      </c>
      <c r="D19" s="28" t="s">
        <v>93</v>
      </c>
      <c r="E19" s="28" t="s">
        <v>94</v>
      </c>
    </row>
    <row r="20" spans="1:5" x14ac:dyDescent="0.25">
      <c r="A20">
        <v>1</v>
      </c>
      <c r="B20">
        <v>2150</v>
      </c>
      <c r="C20">
        <v>100</v>
      </c>
      <c r="D20">
        <v>42</v>
      </c>
      <c r="E20">
        <v>11.9</v>
      </c>
    </row>
    <row r="21" spans="1:5" x14ac:dyDescent="0.25">
      <c r="A21">
        <v>2</v>
      </c>
      <c r="B21">
        <v>900</v>
      </c>
      <c r="C21">
        <v>100</v>
      </c>
      <c r="D21">
        <v>37.5</v>
      </c>
      <c r="E21">
        <v>26.8</v>
      </c>
    </row>
    <row r="22" spans="1:5" x14ac:dyDescent="0.25">
      <c r="A22">
        <v>3</v>
      </c>
      <c r="B22">
        <v>650</v>
      </c>
      <c r="C22">
        <v>300</v>
      </c>
      <c r="D22">
        <v>37.5</v>
      </c>
      <c r="E22">
        <v>32</v>
      </c>
    </row>
    <row r="24" spans="1:5" x14ac:dyDescent="0.25">
      <c r="A24" s="28" t="s">
        <v>96</v>
      </c>
      <c r="B24" s="28" t="s">
        <v>100</v>
      </c>
      <c r="C24" s="28" t="s">
        <v>97</v>
      </c>
      <c r="D24" s="28" t="s">
        <v>98</v>
      </c>
      <c r="E24" s="28" t="s">
        <v>99</v>
      </c>
    </row>
    <row r="25" spans="1:5" x14ac:dyDescent="0.25">
      <c r="A25" t="s">
        <v>101</v>
      </c>
      <c r="B25">
        <v>10.5</v>
      </c>
      <c r="C25">
        <v>5.45</v>
      </c>
      <c r="D25">
        <v>6.98</v>
      </c>
      <c r="E25">
        <v>-9.86</v>
      </c>
    </row>
    <row r="27" spans="1:5" x14ac:dyDescent="0.25">
      <c r="A27" s="28" t="s">
        <v>95</v>
      </c>
      <c r="B27" s="28" t="s">
        <v>106</v>
      </c>
      <c r="C27" s="28" t="s">
        <v>105</v>
      </c>
      <c r="D27" s="28" t="s">
        <v>107</v>
      </c>
      <c r="E27" s="28" t="s">
        <v>108</v>
      </c>
    </row>
    <row r="28" spans="1:5" x14ac:dyDescent="0.25">
      <c r="A28">
        <v>1.66198</v>
      </c>
      <c r="B28">
        <v>96500</v>
      </c>
      <c r="C28">
        <v>93000</v>
      </c>
      <c r="D28" t="s">
        <v>86</v>
      </c>
      <c r="E28" t="s">
        <v>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F25" sqref="F25"/>
    </sheetView>
  </sheetViews>
  <sheetFormatPr defaultRowHeight="15" x14ac:dyDescent="0.25"/>
  <cols>
    <col min="1" max="1" width="15" customWidth="1"/>
    <col min="2" max="2" width="12.5703125" customWidth="1"/>
    <col min="3" max="3" width="12.7109375" customWidth="1"/>
    <col min="4" max="4" width="12.85546875" customWidth="1"/>
    <col min="5" max="5" width="13" customWidth="1"/>
    <col min="6" max="6" width="12.85546875" customWidth="1"/>
    <col min="7" max="7" width="13.28515625" customWidth="1"/>
  </cols>
  <sheetData>
    <row r="1" spans="1:6" x14ac:dyDescent="0.25">
      <c r="A1" s="14" t="s">
        <v>14</v>
      </c>
      <c r="B1" s="14" t="s">
        <v>15</v>
      </c>
      <c r="C1" s="14" t="s">
        <v>16</v>
      </c>
      <c r="D1" s="14" t="s">
        <v>17</v>
      </c>
      <c r="E1" s="14" t="s">
        <v>18</v>
      </c>
    </row>
    <row r="2" spans="1:6" x14ac:dyDescent="0.25">
      <c r="A2" s="1" t="s">
        <v>3</v>
      </c>
      <c r="B2" s="1">
        <v>3.5274000000000001</v>
      </c>
      <c r="C2" s="8">
        <f t="shared" ref="C2:C13" si="0">PRODUCT(B2,0.45359237)</f>
        <v>1.6000017259380002</v>
      </c>
      <c r="D2" s="1">
        <v>1.6</v>
      </c>
      <c r="E2" s="8">
        <f t="shared" ref="E2:E13" si="1">PRODUCT(D2,2.2046226218)</f>
        <v>3.5273961948800001</v>
      </c>
    </row>
    <row r="3" spans="1:6" x14ac:dyDescent="0.25">
      <c r="A3" s="7" t="s">
        <v>52</v>
      </c>
      <c r="B3" s="7">
        <v>1.75</v>
      </c>
      <c r="C3" s="10">
        <f t="shared" si="0"/>
        <v>0.79378664750000005</v>
      </c>
      <c r="D3" s="7">
        <v>0.79379999999999995</v>
      </c>
      <c r="E3" s="10">
        <f t="shared" si="1"/>
        <v>1.7500294371848399</v>
      </c>
    </row>
    <row r="4" spans="1:6" x14ac:dyDescent="0.25">
      <c r="A4" s="1" t="s">
        <v>19</v>
      </c>
      <c r="B4" s="1">
        <v>1.9467000000000001</v>
      </c>
      <c r="C4" s="8">
        <f t="shared" si="0"/>
        <v>0.88300826667900012</v>
      </c>
      <c r="D4" s="1">
        <v>0.88300000000000001</v>
      </c>
      <c r="E4" s="8">
        <f t="shared" si="1"/>
        <v>1.9466817750494001</v>
      </c>
    </row>
    <row r="5" spans="1:6" x14ac:dyDescent="0.25">
      <c r="A5" s="1" t="s">
        <v>20</v>
      </c>
      <c r="B5" s="1">
        <v>0.44090000000000001</v>
      </c>
      <c r="C5" s="8">
        <f t="shared" si="0"/>
        <v>0.19998887593300002</v>
      </c>
      <c r="D5" s="1">
        <v>0.2</v>
      </c>
      <c r="E5" s="8">
        <f t="shared" si="1"/>
        <v>0.44092452436000001</v>
      </c>
    </row>
    <row r="6" spans="1:6" x14ac:dyDescent="0.25">
      <c r="A6" s="3" t="s">
        <v>21</v>
      </c>
      <c r="B6" s="3">
        <v>3.5</v>
      </c>
      <c r="C6" s="9">
        <f t="shared" si="0"/>
        <v>1.5875732950000001</v>
      </c>
      <c r="D6" s="3">
        <v>1.5875999999999999</v>
      </c>
      <c r="E6" s="9">
        <f t="shared" si="1"/>
        <v>3.5000588743696799</v>
      </c>
    </row>
    <row r="7" spans="1:6" x14ac:dyDescent="0.25">
      <c r="A7" s="7" t="s">
        <v>51</v>
      </c>
      <c r="B7" s="7">
        <v>2</v>
      </c>
      <c r="C7" s="10">
        <f t="shared" si="0"/>
        <v>0.90718474000000004</v>
      </c>
      <c r="D7" s="7">
        <v>0.90720000000000001</v>
      </c>
      <c r="E7" s="10">
        <f t="shared" si="1"/>
        <v>2.0000336424969598</v>
      </c>
    </row>
    <row r="8" spans="1:6" x14ac:dyDescent="0.25">
      <c r="A8" s="12" t="s">
        <v>24</v>
      </c>
      <c r="B8" s="12">
        <v>0.66139999999999999</v>
      </c>
      <c r="C8" s="13">
        <f t="shared" si="0"/>
        <v>0.300005993518</v>
      </c>
      <c r="D8" s="12">
        <v>0.3</v>
      </c>
      <c r="E8" s="13">
        <f t="shared" si="1"/>
        <v>0.66138678653999994</v>
      </c>
    </row>
    <row r="9" spans="1:6" x14ac:dyDescent="0.25">
      <c r="A9" s="7" t="s">
        <v>50</v>
      </c>
      <c r="B9" s="7">
        <v>1.5</v>
      </c>
      <c r="C9" s="10">
        <f t="shared" si="0"/>
        <v>0.68038855500000006</v>
      </c>
      <c r="D9" s="7">
        <v>0.6804</v>
      </c>
      <c r="E9" s="10">
        <f t="shared" si="1"/>
        <v>1.5000252318727201</v>
      </c>
    </row>
    <row r="10" spans="1:6" x14ac:dyDescent="0.25">
      <c r="A10" s="7" t="s">
        <v>49</v>
      </c>
      <c r="B10" s="7">
        <v>1.9469000000000001</v>
      </c>
      <c r="C10" s="10">
        <f t="shared" si="0"/>
        <v>0.88309898515300012</v>
      </c>
      <c r="D10" s="7">
        <v>0.8831</v>
      </c>
      <c r="E10" s="10">
        <f t="shared" si="1"/>
        <v>1.9469022373115801</v>
      </c>
    </row>
    <row r="11" spans="1:6" x14ac:dyDescent="0.25">
      <c r="A11" s="7" t="s">
        <v>23</v>
      </c>
      <c r="B11" s="7">
        <v>2</v>
      </c>
      <c r="C11" s="10">
        <f t="shared" si="0"/>
        <v>0.90718474000000004</v>
      </c>
      <c r="D11" s="7">
        <v>0.90720000000000001</v>
      </c>
      <c r="E11" s="10">
        <f t="shared" si="1"/>
        <v>2.0000336424969598</v>
      </c>
    </row>
    <row r="12" spans="1:6" x14ac:dyDescent="0.25">
      <c r="A12" s="7" t="s">
        <v>25</v>
      </c>
      <c r="B12" s="7">
        <v>0.8</v>
      </c>
      <c r="C12" s="10">
        <f t="shared" si="0"/>
        <v>0.36287389600000003</v>
      </c>
      <c r="D12" s="7">
        <v>0.3629</v>
      </c>
      <c r="E12" s="10">
        <f t="shared" si="1"/>
        <v>0.80005754945121998</v>
      </c>
    </row>
    <row r="13" spans="1:6" x14ac:dyDescent="0.25">
      <c r="A13" s="7" t="s">
        <v>44</v>
      </c>
      <c r="B13" s="7">
        <v>1.63</v>
      </c>
      <c r="C13" s="10">
        <f t="shared" si="0"/>
        <v>0.73935556309999995</v>
      </c>
      <c r="D13" s="7">
        <v>0.73939999999999995</v>
      </c>
      <c r="E13" s="10">
        <f t="shared" si="1"/>
        <v>1.6300979665589199</v>
      </c>
      <c r="F13" t="s">
        <v>104</v>
      </c>
    </row>
    <row r="14" spans="1:6" x14ac:dyDescent="0.25">
      <c r="A14" s="7"/>
      <c r="B14" s="7"/>
      <c r="C14" s="10"/>
      <c r="D14" s="7"/>
      <c r="E14" s="10"/>
    </row>
    <row r="15" spans="1:6" x14ac:dyDescent="0.25">
      <c r="A15" s="5" t="s">
        <v>48</v>
      </c>
      <c r="B15" s="5">
        <f>SUM(B4:B6,B2)</f>
        <v>9.4149999999999991</v>
      </c>
      <c r="C15" s="11">
        <f>SUM(C4:C6,C2)</f>
        <v>4.2705721635500007</v>
      </c>
      <c r="D15" s="5">
        <f>SUM(D4:D6,D2)</f>
        <v>4.2706</v>
      </c>
      <c r="E15" s="11">
        <f>SUM(E4:E6,E2)</f>
        <v>9.4150613686590798</v>
      </c>
    </row>
    <row r="16" spans="1:6" x14ac:dyDescent="0.25">
      <c r="A16" s="5" t="s">
        <v>45</v>
      </c>
      <c r="B16" s="5">
        <f>SUM(B7:B14,B3)</f>
        <v>12.2883</v>
      </c>
      <c r="C16" s="11">
        <f>SUM(C7:C14,C3)</f>
        <v>5.573879120271001</v>
      </c>
      <c r="D16" s="5">
        <f>SUM(D7:D14,D3)</f>
        <v>5.5739999999999998</v>
      </c>
      <c r="E16" s="11">
        <f>SUM(E7:E13,E3)</f>
        <v>12.288566493913198</v>
      </c>
    </row>
    <row r="17" spans="1:5" x14ac:dyDescent="0.25">
      <c r="A17" s="5" t="s">
        <v>46</v>
      </c>
      <c r="B17" s="5">
        <f>SUM(B6:B14,B3)</f>
        <v>15.7883</v>
      </c>
      <c r="C17" s="11">
        <f>SUM(C6:C14,C3)</f>
        <v>7.1614524152710004</v>
      </c>
      <c r="D17" s="11">
        <f>SUM(D6:D14,D3)</f>
        <v>7.1615999999999991</v>
      </c>
      <c r="E17" s="11">
        <f>SUM(E6:E14,E3)</f>
        <v>15.788625368282876</v>
      </c>
    </row>
    <row r="18" spans="1:5" x14ac:dyDescent="0.25">
      <c r="A18" s="5" t="s">
        <v>28</v>
      </c>
      <c r="B18" s="5">
        <f>SUM(B2:B14)</f>
        <v>21.703299999999999</v>
      </c>
      <c r="C18" s="11">
        <f>SUM(C2:C14)</f>
        <v>9.8444512838210017</v>
      </c>
      <c r="D18" s="5">
        <f>SUM(D2:D14)</f>
        <v>9.8445999999999998</v>
      </c>
      <c r="E18" s="11">
        <f>SUM(E2:E14)</f>
        <v>21.703627862572279</v>
      </c>
    </row>
    <row r="19" spans="1:5" x14ac:dyDescent="0.25">
      <c r="D19" s="29"/>
    </row>
    <row r="20" spans="1:5" x14ac:dyDescent="0.25">
      <c r="A20" s="28" t="s">
        <v>30</v>
      </c>
      <c r="B20" s="28" t="s">
        <v>92</v>
      </c>
      <c r="C20" s="28" t="s">
        <v>91</v>
      </c>
      <c r="D20" s="28" t="s">
        <v>93</v>
      </c>
      <c r="E20" s="28" t="s">
        <v>94</v>
      </c>
    </row>
    <row r="21" spans="1:5" x14ac:dyDescent="0.25">
      <c r="A21">
        <v>1</v>
      </c>
      <c r="B21">
        <v>2700</v>
      </c>
      <c r="C21">
        <v>125</v>
      </c>
      <c r="D21">
        <v>53.4</v>
      </c>
      <c r="E21">
        <v>28.8</v>
      </c>
    </row>
    <row r="22" spans="1:5" x14ac:dyDescent="0.25">
      <c r="A22">
        <v>2</v>
      </c>
      <c r="B22">
        <v>2600</v>
      </c>
      <c r="C22">
        <v>500</v>
      </c>
      <c r="D22">
        <v>50</v>
      </c>
      <c r="E22">
        <v>19.3</v>
      </c>
    </row>
    <row r="24" spans="1:5" x14ac:dyDescent="0.25">
      <c r="A24" s="28" t="s">
        <v>96</v>
      </c>
      <c r="B24" s="28" t="s">
        <v>100</v>
      </c>
      <c r="C24" s="28" t="s">
        <v>97</v>
      </c>
      <c r="D24" s="28" t="s">
        <v>98</v>
      </c>
      <c r="E24" s="28" t="s">
        <v>99</v>
      </c>
    </row>
    <row r="25" spans="1:5" x14ac:dyDescent="0.25">
      <c r="A25">
        <v>80000</v>
      </c>
      <c r="B25">
        <v>10.5</v>
      </c>
      <c r="C25">
        <v>5.83</v>
      </c>
      <c r="D25">
        <v>6.27</v>
      </c>
      <c r="E25" t="s">
        <v>118</v>
      </c>
    </row>
    <row r="26" spans="1:5" x14ac:dyDescent="0.25">
      <c r="C26" t="s">
        <v>103</v>
      </c>
    </row>
    <row r="28" spans="1:5" x14ac:dyDescent="0.25">
      <c r="A28" s="28" t="s">
        <v>95</v>
      </c>
      <c r="B28" s="28" t="s">
        <v>106</v>
      </c>
      <c r="C28" s="28" t="s">
        <v>105</v>
      </c>
      <c r="D28" s="28" t="s">
        <v>107</v>
      </c>
      <c r="E28" s="28" t="s">
        <v>108</v>
      </c>
    </row>
    <row r="29" spans="1:5" x14ac:dyDescent="0.25">
      <c r="A29">
        <v>2.65293</v>
      </c>
      <c r="B29">
        <v>86500</v>
      </c>
      <c r="C29">
        <v>85500</v>
      </c>
      <c r="D29">
        <v>9.4</v>
      </c>
      <c r="E29">
        <v>9.6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I24" sqref="I24"/>
    </sheetView>
  </sheetViews>
  <sheetFormatPr defaultRowHeight="15" x14ac:dyDescent="0.25"/>
  <cols>
    <col min="1" max="1" width="15.140625" customWidth="1"/>
    <col min="2" max="2" width="12.5703125" customWidth="1"/>
    <col min="3" max="3" width="13" customWidth="1"/>
    <col min="4" max="4" width="12.42578125" customWidth="1"/>
    <col min="5" max="5" width="12.85546875" customWidth="1"/>
  </cols>
  <sheetData>
    <row r="1" spans="1:5" x14ac:dyDescent="0.25">
      <c r="A1" s="14" t="s">
        <v>14</v>
      </c>
      <c r="B1" s="15" t="s">
        <v>15</v>
      </c>
      <c r="C1" s="15" t="s">
        <v>16</v>
      </c>
      <c r="D1" s="15" t="s">
        <v>17</v>
      </c>
      <c r="E1" s="15" t="s">
        <v>18</v>
      </c>
    </row>
    <row r="2" spans="1:5" x14ac:dyDescent="0.25">
      <c r="A2" s="30" t="s">
        <v>19</v>
      </c>
      <c r="B2" s="31">
        <v>1.9467000000000001</v>
      </c>
      <c r="C2" s="32">
        <f t="shared" ref="C2:C14" si="0">PRODUCT(B2,0.45359237)</f>
        <v>0.88300826667900012</v>
      </c>
      <c r="D2" s="31">
        <v>0.88300000000000001</v>
      </c>
      <c r="E2" s="32">
        <f t="shared" ref="E2:E14" si="1">PRODUCT(D2,2.2046226218)</f>
        <v>1.9466817750494001</v>
      </c>
    </row>
    <row r="3" spans="1:5" x14ac:dyDescent="0.25">
      <c r="A3" s="30" t="s">
        <v>20</v>
      </c>
      <c r="B3" s="31">
        <v>0.44090000000000001</v>
      </c>
      <c r="C3" s="32">
        <f t="shared" si="0"/>
        <v>0.19998887593300002</v>
      </c>
      <c r="D3" s="31">
        <v>0.2</v>
      </c>
      <c r="E3" s="32">
        <f t="shared" si="1"/>
        <v>0.44092452436000001</v>
      </c>
    </row>
    <row r="4" spans="1:5" x14ac:dyDescent="0.25">
      <c r="A4" s="30" t="s">
        <v>3</v>
      </c>
      <c r="B4" s="31">
        <v>3.5274000000000001</v>
      </c>
      <c r="C4" s="32">
        <f t="shared" si="0"/>
        <v>1.6000017259380002</v>
      </c>
      <c r="D4" s="31">
        <v>1.6</v>
      </c>
      <c r="E4" s="32">
        <f t="shared" si="1"/>
        <v>3.5273961948800001</v>
      </c>
    </row>
    <row r="5" spans="1:5" x14ac:dyDescent="0.25">
      <c r="A5" s="33" t="s">
        <v>89</v>
      </c>
      <c r="B5" s="34">
        <v>4.3</v>
      </c>
      <c r="C5" s="35">
        <f t="shared" si="0"/>
        <v>1.9504471910000001</v>
      </c>
      <c r="D5" s="34">
        <v>1.5875999999999999</v>
      </c>
      <c r="E5" s="35">
        <f t="shared" si="1"/>
        <v>3.5000588743696799</v>
      </c>
    </row>
    <row r="6" spans="1:5" x14ac:dyDescent="0.25">
      <c r="A6" s="33" t="s">
        <v>90</v>
      </c>
      <c r="B6" s="34">
        <v>1.89</v>
      </c>
      <c r="C6" s="35">
        <f t="shared" si="0"/>
        <v>0.85728957930000005</v>
      </c>
      <c r="D6" s="34">
        <v>0.85729999999999995</v>
      </c>
      <c r="E6" s="35">
        <f t="shared" si="1"/>
        <v>1.8900229736691398</v>
      </c>
    </row>
    <row r="7" spans="1:5" x14ac:dyDescent="0.25">
      <c r="A7" s="33" t="s">
        <v>53</v>
      </c>
      <c r="B7" s="34">
        <v>0.81569999999999998</v>
      </c>
      <c r="C7" s="35">
        <f t="shared" si="0"/>
        <v>0.36999529620900001</v>
      </c>
      <c r="D7" s="34">
        <v>0.37</v>
      </c>
      <c r="E7" s="35">
        <f t="shared" si="1"/>
        <v>0.815710370066</v>
      </c>
    </row>
    <row r="8" spans="1:5" x14ac:dyDescent="0.25">
      <c r="A8" s="33" t="s">
        <v>55</v>
      </c>
      <c r="B8" s="34">
        <v>0.65</v>
      </c>
      <c r="C8" s="35">
        <f t="shared" si="0"/>
        <v>0.29483504050000003</v>
      </c>
      <c r="D8" s="34">
        <v>0.2903</v>
      </c>
      <c r="E8" s="35">
        <f t="shared" si="1"/>
        <v>0.64000194710853997</v>
      </c>
    </row>
    <row r="9" spans="1:5" x14ac:dyDescent="0.25">
      <c r="A9" s="33" t="s">
        <v>57</v>
      </c>
      <c r="B9" s="34">
        <v>1.75</v>
      </c>
      <c r="C9" s="35">
        <f t="shared" si="0"/>
        <v>0.79378664750000005</v>
      </c>
      <c r="D9" s="34">
        <v>0.79379999999999995</v>
      </c>
      <c r="E9" s="35">
        <f t="shared" si="1"/>
        <v>1.7500294371848399</v>
      </c>
    </row>
    <row r="10" spans="1:5" x14ac:dyDescent="0.25">
      <c r="A10" s="33" t="s">
        <v>111</v>
      </c>
      <c r="B10" s="34">
        <v>0.8</v>
      </c>
      <c r="C10" s="35">
        <f t="shared" si="0"/>
        <v>0.36287389600000003</v>
      </c>
      <c r="D10" s="34">
        <v>0.3629</v>
      </c>
      <c r="E10" s="35">
        <f t="shared" si="1"/>
        <v>0.80005754945121998</v>
      </c>
    </row>
    <row r="11" spans="1:5" x14ac:dyDescent="0.25">
      <c r="A11" s="33" t="s">
        <v>110</v>
      </c>
      <c r="B11" s="34">
        <v>0.3125</v>
      </c>
      <c r="C11" s="35">
        <f t="shared" si="0"/>
        <v>0.14174761562500002</v>
      </c>
      <c r="D11" s="34">
        <v>0.14169999999999999</v>
      </c>
      <c r="E11" s="35">
        <f t="shared" si="1"/>
        <v>0.31239502550906001</v>
      </c>
    </row>
    <row r="12" spans="1:5" x14ac:dyDescent="0.25">
      <c r="A12" s="33" t="s">
        <v>54</v>
      </c>
      <c r="B12" s="34">
        <v>6.7880000000000003</v>
      </c>
      <c r="C12" s="35">
        <f t="shared" si="0"/>
        <v>3.0789850075600005</v>
      </c>
      <c r="D12" s="34">
        <v>3.0790000000000002</v>
      </c>
      <c r="E12" s="35">
        <f t="shared" si="1"/>
        <v>6.7880330525222004</v>
      </c>
    </row>
    <row r="13" spans="1:5" x14ac:dyDescent="0.25">
      <c r="A13" s="7"/>
      <c r="B13" s="20">
        <v>0</v>
      </c>
      <c r="C13" s="21">
        <f t="shared" si="0"/>
        <v>0</v>
      </c>
      <c r="D13" s="20">
        <v>0</v>
      </c>
      <c r="E13" s="21">
        <f t="shared" si="1"/>
        <v>0</v>
      </c>
    </row>
    <row r="14" spans="1:5" x14ac:dyDescent="0.25">
      <c r="A14" s="7"/>
      <c r="B14" s="20">
        <v>0</v>
      </c>
      <c r="C14" s="21">
        <f t="shared" si="0"/>
        <v>0</v>
      </c>
      <c r="D14" s="20">
        <v>0</v>
      </c>
      <c r="E14" s="21">
        <f t="shared" si="1"/>
        <v>0</v>
      </c>
    </row>
    <row r="15" spans="1:5" x14ac:dyDescent="0.25">
      <c r="A15" s="5" t="s">
        <v>48</v>
      </c>
      <c r="B15" s="24">
        <f>SUM(B2:B5)</f>
        <v>10.215</v>
      </c>
      <c r="C15" s="25">
        <f>SUM(C2:C5)</f>
        <v>4.6334460595500007</v>
      </c>
      <c r="D15" s="24">
        <f>SUM(D2:D5)</f>
        <v>4.2706</v>
      </c>
      <c r="E15" s="25">
        <f>SUM(E2:E5)</f>
        <v>9.4150613686590798</v>
      </c>
    </row>
    <row r="16" spans="1:5" x14ac:dyDescent="0.25">
      <c r="A16" s="5" t="s">
        <v>45</v>
      </c>
      <c r="B16" s="24">
        <f>SUM(B6:B14)</f>
        <v>13.0062</v>
      </c>
      <c r="C16" s="25">
        <f>SUM(C6:C13)</f>
        <v>5.8995130826939999</v>
      </c>
      <c r="D16" s="24">
        <f>SUM(D6:D14)</f>
        <v>5.8949999999999996</v>
      </c>
      <c r="E16" s="25">
        <f>SUM(E6:E13)</f>
        <v>12.996250355511002</v>
      </c>
    </row>
    <row r="17" spans="1:5" x14ac:dyDescent="0.25">
      <c r="A17" s="5" t="s">
        <v>46</v>
      </c>
      <c r="B17" s="24">
        <f>SUM(B5:B14)</f>
        <v>17.3062</v>
      </c>
      <c r="C17" s="25">
        <f>SUM(C5:C13)</f>
        <v>7.8499602736940002</v>
      </c>
      <c r="D17" s="24">
        <f>SUM(D5:D14)</f>
        <v>7.4825999999999997</v>
      </c>
      <c r="E17" s="25">
        <f>SUM(E5:E13)</f>
        <v>16.49630922988068</v>
      </c>
    </row>
    <row r="18" spans="1:5" x14ac:dyDescent="0.25">
      <c r="A18" s="5" t="s">
        <v>28</v>
      </c>
      <c r="B18" s="24">
        <f>SUM(B2:B14)</f>
        <v>23.2212</v>
      </c>
      <c r="C18" s="25">
        <f>SUM(C2:C14)</f>
        <v>10.532959142244001</v>
      </c>
      <c r="D18" s="24">
        <f>SUM(D2:D14)</f>
        <v>10.165600000000001</v>
      </c>
      <c r="E18" s="25">
        <f>SUM(E2:E14)</f>
        <v>22.411311724170083</v>
      </c>
    </row>
    <row r="20" spans="1:5" x14ac:dyDescent="0.25">
      <c r="A20" s="28" t="s">
        <v>30</v>
      </c>
      <c r="B20" s="28" t="s">
        <v>92</v>
      </c>
      <c r="C20" s="28" t="s">
        <v>91</v>
      </c>
      <c r="D20" s="28" t="s">
        <v>93</v>
      </c>
      <c r="E20" s="28" t="s">
        <v>94</v>
      </c>
    </row>
    <row r="21" spans="1:5" x14ac:dyDescent="0.25">
      <c r="A21">
        <v>1</v>
      </c>
      <c r="B21">
        <v>2500</v>
      </c>
      <c r="C21">
        <v>50</v>
      </c>
      <c r="D21">
        <v>55</v>
      </c>
      <c r="E21">
        <v>32</v>
      </c>
    </row>
    <row r="22" spans="1:5" x14ac:dyDescent="0.25">
      <c r="A22">
        <v>2</v>
      </c>
      <c r="B22">
        <v>2600</v>
      </c>
      <c r="C22">
        <v>800</v>
      </c>
      <c r="D22">
        <v>55</v>
      </c>
      <c r="E22">
        <v>32</v>
      </c>
    </row>
    <row r="24" spans="1:5" x14ac:dyDescent="0.25">
      <c r="A24" s="28" t="s">
        <v>96</v>
      </c>
      <c r="B24" s="28" t="s">
        <v>100</v>
      </c>
      <c r="C24" s="28" t="s">
        <v>97</v>
      </c>
      <c r="D24" s="28" t="s">
        <v>98</v>
      </c>
      <c r="E24" s="28" t="s">
        <v>99</v>
      </c>
    </row>
    <row r="25" spans="1:5" x14ac:dyDescent="0.25">
      <c r="A25">
        <v>96600</v>
      </c>
      <c r="B25">
        <v>10.5</v>
      </c>
      <c r="C25">
        <v>5.29</v>
      </c>
      <c r="D25">
        <v>6.11</v>
      </c>
      <c r="E25">
        <v>16.57</v>
      </c>
    </row>
    <row r="27" spans="1:5" x14ac:dyDescent="0.25">
      <c r="A27" s="28" t="s">
        <v>95</v>
      </c>
      <c r="B27" s="28" t="s">
        <v>106</v>
      </c>
      <c r="C27" s="28" t="s">
        <v>105</v>
      </c>
      <c r="D27" s="28" t="s">
        <v>107</v>
      </c>
      <c r="E27" s="28" t="s">
        <v>108</v>
      </c>
    </row>
    <row r="28" spans="1:5" x14ac:dyDescent="0.25">
      <c r="A28">
        <v>2.4</v>
      </c>
      <c r="B28">
        <v>88500</v>
      </c>
      <c r="C28">
        <v>89500</v>
      </c>
      <c r="D28">
        <v>11.3</v>
      </c>
      <c r="E28">
        <v>11.1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3" workbookViewId="0">
      <selection activeCell="G40" sqref="G40"/>
    </sheetView>
  </sheetViews>
  <sheetFormatPr defaultRowHeight="15" x14ac:dyDescent="0.25"/>
  <cols>
    <col min="1" max="1" width="16" customWidth="1"/>
    <col min="2" max="2" width="14.5703125" customWidth="1"/>
    <col min="3" max="3" width="12.42578125" customWidth="1"/>
    <col min="4" max="4" width="11" customWidth="1"/>
    <col min="5" max="5" width="13" customWidth="1"/>
    <col min="8" max="8" width="31" customWidth="1"/>
    <col min="9" max="9" width="21.42578125" customWidth="1"/>
  </cols>
  <sheetData>
    <row r="1" spans="1:9" x14ac:dyDescent="0.25">
      <c r="A1" s="26" t="s">
        <v>14</v>
      </c>
      <c r="B1" s="15" t="s">
        <v>15</v>
      </c>
      <c r="C1" s="15" t="s">
        <v>16</v>
      </c>
      <c r="D1" s="15" t="s">
        <v>17</v>
      </c>
      <c r="E1" s="15" t="s">
        <v>18</v>
      </c>
      <c r="H1" s="28" t="s">
        <v>133</v>
      </c>
    </row>
    <row r="2" spans="1:9" x14ac:dyDescent="0.25">
      <c r="A2" s="45" t="s">
        <v>19</v>
      </c>
      <c r="B2" s="46">
        <v>1.98</v>
      </c>
      <c r="C2" s="47">
        <f>PRODUCT(B2,0.45359237)</f>
        <v>0.89811289260000005</v>
      </c>
      <c r="D2" s="47">
        <v>0.89811289260000005</v>
      </c>
      <c r="E2" s="47">
        <f>PRODUCT(D2,2.2046226218)</f>
        <v>1.9799999999561939</v>
      </c>
      <c r="H2" s="50" t="s">
        <v>123</v>
      </c>
      <c r="I2" t="s">
        <v>125</v>
      </c>
    </row>
    <row r="3" spans="1:9" x14ac:dyDescent="0.25">
      <c r="A3" s="45" t="s">
        <v>20</v>
      </c>
      <c r="B3" s="46">
        <v>0.44</v>
      </c>
      <c r="C3" s="47">
        <f>PRODUCT(B3,0.45359237)</f>
        <v>0.19958064280000001</v>
      </c>
      <c r="D3" s="47">
        <v>0.19958064280000001</v>
      </c>
      <c r="E3" s="47">
        <f>PRODUCT(D3,2.2046226218)</f>
        <v>0.43999999999026534</v>
      </c>
      <c r="H3" s="51" t="s">
        <v>124</v>
      </c>
      <c r="I3" t="s">
        <v>126</v>
      </c>
    </row>
    <row r="4" spans="1:9" x14ac:dyDescent="0.25">
      <c r="A4" s="45" t="s">
        <v>3</v>
      </c>
      <c r="B4" s="46">
        <v>4.4092000000000002</v>
      </c>
      <c r="C4" s="47">
        <f>PRODUCT(B4,0.45359237)</f>
        <v>1.9999794778040001</v>
      </c>
      <c r="D4" s="47">
        <v>2</v>
      </c>
      <c r="E4" s="47">
        <f>PRODUCT(D4,2.2046226218)</f>
        <v>4.4092452436</v>
      </c>
      <c r="H4" s="52" t="s">
        <v>131</v>
      </c>
      <c r="I4" t="s">
        <v>132</v>
      </c>
    </row>
    <row r="5" spans="1:9" x14ac:dyDescent="0.25">
      <c r="A5" s="61" t="s">
        <v>21</v>
      </c>
      <c r="B5" s="62">
        <v>4.0563000000000002</v>
      </c>
      <c r="C5" s="63">
        <f>PRODUCT(B5,0.45359237)</f>
        <v>1.8399067304310002</v>
      </c>
      <c r="D5" s="62">
        <v>1.8399000000000001</v>
      </c>
      <c r="E5" s="63">
        <f>PRODUCT(D5,2.2046226218)</f>
        <v>4.0562851618498206</v>
      </c>
      <c r="H5" s="54" t="s">
        <v>130</v>
      </c>
      <c r="I5" t="s">
        <v>127</v>
      </c>
    </row>
    <row r="6" spans="1:9" x14ac:dyDescent="0.25">
      <c r="A6" s="38" t="s">
        <v>55</v>
      </c>
      <c r="B6" s="39">
        <v>0.65</v>
      </c>
      <c r="C6" s="40">
        <f>PRODUCT(B6,0.45359237)</f>
        <v>0.29483504050000003</v>
      </c>
      <c r="D6" s="40">
        <v>0.29480000000000001</v>
      </c>
      <c r="E6" s="40">
        <f>PRODUCT(D6,2.2046226218)</f>
        <v>0.64992274890664004</v>
      </c>
      <c r="H6" s="53" t="s">
        <v>121</v>
      </c>
      <c r="I6" t="s">
        <v>120</v>
      </c>
    </row>
    <row r="7" spans="1:9" x14ac:dyDescent="0.25">
      <c r="A7" s="42" t="s">
        <v>135</v>
      </c>
      <c r="B7" s="43">
        <v>1.02</v>
      </c>
      <c r="C7" s="41">
        <f t="shared" ref="C7:C14" si="0">PRODUCT(B7,0.45359237)</f>
        <v>0.46266421740000002</v>
      </c>
      <c r="D7" s="41">
        <v>0.4627</v>
      </c>
      <c r="E7" s="41">
        <f t="shared" ref="E7:E14" si="1">PRODUCT(D7,2.2046226218)</f>
        <v>1.02007888710686</v>
      </c>
      <c r="H7" s="55" t="s">
        <v>119</v>
      </c>
      <c r="I7" t="s">
        <v>120</v>
      </c>
    </row>
    <row r="8" spans="1:9" x14ac:dyDescent="0.25">
      <c r="A8" s="56" t="s">
        <v>57</v>
      </c>
      <c r="B8" s="57">
        <v>1.2</v>
      </c>
      <c r="C8" s="58">
        <f t="shared" si="0"/>
        <v>0.54431084399999996</v>
      </c>
      <c r="D8" s="58">
        <v>0.54430000000000001</v>
      </c>
      <c r="E8" s="58">
        <f t="shared" si="1"/>
        <v>1.1999760930457399</v>
      </c>
      <c r="H8" s="49" t="s">
        <v>128</v>
      </c>
      <c r="I8" t="s">
        <v>129</v>
      </c>
    </row>
    <row r="9" spans="1:9" x14ac:dyDescent="0.25">
      <c r="A9" s="38" t="s">
        <v>134</v>
      </c>
      <c r="B9" s="39">
        <v>0.53749999999999998</v>
      </c>
      <c r="C9" s="40">
        <f t="shared" si="0"/>
        <v>0.24380589887500001</v>
      </c>
      <c r="D9" s="40">
        <v>0.24379999999999999</v>
      </c>
      <c r="E9" s="40">
        <f t="shared" si="1"/>
        <v>0.53748699519484</v>
      </c>
      <c r="H9" s="48" t="s">
        <v>122</v>
      </c>
      <c r="I9" t="s">
        <v>120</v>
      </c>
    </row>
    <row r="10" spans="1:9" x14ac:dyDescent="0.25">
      <c r="A10" s="38" t="s">
        <v>116</v>
      </c>
      <c r="B10" s="39">
        <v>1.8655999999999999</v>
      </c>
      <c r="C10" s="40">
        <f>PRODUCT(B10,0.45359237)</f>
        <v>0.84622192547200004</v>
      </c>
      <c r="D10" s="40">
        <v>0.84619999999999995</v>
      </c>
      <c r="E10" s="40">
        <f t="shared" si="1"/>
        <v>1.86555166256716</v>
      </c>
    </row>
    <row r="11" spans="1:9" x14ac:dyDescent="0.25">
      <c r="A11" s="38" t="s">
        <v>115</v>
      </c>
      <c r="B11" s="39">
        <v>1.8</v>
      </c>
      <c r="C11" s="40">
        <f t="shared" si="0"/>
        <v>0.81646626600000005</v>
      </c>
      <c r="D11" s="40">
        <v>0.8165</v>
      </c>
      <c r="E11" s="40">
        <f t="shared" si="1"/>
        <v>1.8000743706997</v>
      </c>
    </row>
    <row r="12" spans="1:9" x14ac:dyDescent="0.25">
      <c r="A12" s="38" t="s">
        <v>25</v>
      </c>
      <c r="B12" s="39">
        <v>0.8</v>
      </c>
      <c r="C12" s="40">
        <f t="shared" si="0"/>
        <v>0.36287389600000003</v>
      </c>
      <c r="D12" s="40">
        <v>0.3629</v>
      </c>
      <c r="E12" s="40">
        <f t="shared" si="1"/>
        <v>0.80005754945121998</v>
      </c>
    </row>
    <row r="13" spans="1:9" x14ac:dyDescent="0.25">
      <c r="A13" s="38" t="s">
        <v>56</v>
      </c>
      <c r="B13" s="39">
        <v>1.9343999999999999</v>
      </c>
      <c r="C13" s="40">
        <f t="shared" si="0"/>
        <v>0.87742908052799995</v>
      </c>
      <c r="D13" s="40">
        <v>0.87739999999999996</v>
      </c>
      <c r="E13" s="40">
        <f t="shared" si="1"/>
        <v>1.9343358883673198</v>
      </c>
    </row>
    <row r="14" spans="1:9" x14ac:dyDescent="0.25">
      <c r="A14" s="44"/>
      <c r="B14" s="20">
        <v>0</v>
      </c>
      <c r="C14" s="21">
        <f t="shared" si="0"/>
        <v>0</v>
      </c>
      <c r="D14" s="21">
        <v>0</v>
      </c>
      <c r="E14" s="21">
        <f t="shared" si="1"/>
        <v>0</v>
      </c>
    </row>
    <row r="15" spans="1:9" x14ac:dyDescent="0.25">
      <c r="A15" s="44"/>
      <c r="B15" s="20">
        <v>0</v>
      </c>
      <c r="C15" s="21">
        <f>PRODUCT(B15,0.45359237)</f>
        <v>0</v>
      </c>
      <c r="D15" s="21">
        <v>0</v>
      </c>
      <c r="E15" s="21">
        <f>PRODUCT(D15,2.2046226218)</f>
        <v>0</v>
      </c>
    </row>
    <row r="16" spans="1:9" x14ac:dyDescent="0.25">
      <c r="A16" s="27" t="s">
        <v>48</v>
      </c>
      <c r="B16" s="25">
        <f>SUM(B2:B5)</f>
        <v>10.8855</v>
      </c>
      <c r="C16" s="25">
        <f>SUM(C2:C5)</f>
        <v>4.9375797436350002</v>
      </c>
      <c r="D16" s="25">
        <f>SUM(D2:D5)</f>
        <v>4.9375935354000005</v>
      </c>
      <c r="E16" s="25">
        <f>SUM(E2:E5)</f>
        <v>10.885530405396281</v>
      </c>
      <c r="G16" s="59">
        <v>64.900000000000006</v>
      </c>
      <c r="H16" s="60"/>
    </row>
    <row r="17" spans="1:8" x14ac:dyDescent="0.25">
      <c r="A17" s="27" t="s">
        <v>45</v>
      </c>
      <c r="B17" s="25">
        <f>SUM(B6:B15)</f>
        <v>9.8074999999999992</v>
      </c>
      <c r="C17" s="25">
        <f>SUM(C6:C15)</f>
        <v>4.4486071687750002</v>
      </c>
      <c r="D17" s="25">
        <f>SUM(D6:D15)</f>
        <v>4.4485999999999999</v>
      </c>
      <c r="E17" s="25">
        <f>SUM(E6:E15)</f>
        <v>9.8074841953394802</v>
      </c>
      <c r="G17" s="59">
        <v>63.6</v>
      </c>
      <c r="H17" s="60"/>
    </row>
    <row r="18" spans="1:8" x14ac:dyDescent="0.25">
      <c r="A18" s="27" t="s">
        <v>46</v>
      </c>
      <c r="B18" s="25">
        <f>SUM(B5:B15)</f>
        <v>13.863800000000001</v>
      </c>
      <c r="C18" s="25">
        <f>SUM(C5:C15)</f>
        <v>6.2885138992059995</v>
      </c>
      <c r="D18" s="25">
        <f>SUM(D5:D15)</f>
        <v>6.2884999999999991</v>
      </c>
      <c r="E18" s="25">
        <f>SUM(E5:E15)</f>
        <v>13.8637693571893</v>
      </c>
    </row>
    <row r="19" spans="1:8" x14ac:dyDescent="0.25">
      <c r="A19" s="27" t="s">
        <v>28</v>
      </c>
      <c r="B19" s="25">
        <f>SUM(B2:B15)</f>
        <v>20.693000000000001</v>
      </c>
      <c r="C19" s="25">
        <f>SUM(C2:C15)</f>
        <v>9.3861869124100004</v>
      </c>
      <c r="D19" s="25">
        <f>SUM(D2:D15)</f>
        <v>9.3861935354000003</v>
      </c>
      <c r="E19" s="25">
        <f>SUM(E2:E15)</f>
        <v>20.693014600735761</v>
      </c>
      <c r="G19">
        <v>61.6</v>
      </c>
      <c r="H19">
        <v>62.3</v>
      </c>
    </row>
    <row r="20" spans="1:8" x14ac:dyDescent="0.25">
      <c r="G20">
        <v>60.6</v>
      </c>
    </row>
    <row r="21" spans="1:8" x14ac:dyDescent="0.25">
      <c r="A21" s="28" t="s">
        <v>30</v>
      </c>
      <c r="B21" s="28" t="s">
        <v>92</v>
      </c>
      <c r="C21" s="28" t="s">
        <v>91</v>
      </c>
      <c r="D21" s="28" t="s">
        <v>93</v>
      </c>
      <c r="E21" s="28" t="s">
        <v>94</v>
      </c>
    </row>
    <row r="22" spans="1:8" x14ac:dyDescent="0.25">
      <c r="A22">
        <v>1</v>
      </c>
      <c r="B22">
        <v>2100</v>
      </c>
      <c r="C22">
        <v>100</v>
      </c>
      <c r="D22">
        <v>52.5</v>
      </c>
      <c r="E22">
        <v>34.799999999999997</v>
      </c>
    </row>
    <row r="23" spans="1:8" x14ac:dyDescent="0.25">
      <c r="A23">
        <v>2</v>
      </c>
      <c r="B23">
        <v>2650</v>
      </c>
      <c r="C23">
        <v>675</v>
      </c>
      <c r="D23">
        <v>51.4</v>
      </c>
      <c r="E23">
        <v>36.6</v>
      </c>
    </row>
    <row r="25" spans="1:8" x14ac:dyDescent="0.25">
      <c r="A25" s="28" t="s">
        <v>96</v>
      </c>
      <c r="B25" s="28" t="s">
        <v>100</v>
      </c>
      <c r="C25" s="28" t="s">
        <v>97</v>
      </c>
      <c r="D25" s="28" t="s">
        <v>98</v>
      </c>
      <c r="E25" s="28" t="s">
        <v>99</v>
      </c>
    </row>
    <row r="26" spans="1:8" x14ac:dyDescent="0.25">
      <c r="A26">
        <v>92835</v>
      </c>
      <c r="B26">
        <v>11</v>
      </c>
      <c r="C26">
        <v>4.7</v>
      </c>
    </row>
    <row r="27" spans="1:8" x14ac:dyDescent="0.25">
      <c r="C27" t="s">
        <v>136</v>
      </c>
    </row>
    <row r="28" spans="1:8" x14ac:dyDescent="0.25">
      <c r="A28" s="28" t="s">
        <v>95</v>
      </c>
      <c r="B28" s="28" t="s">
        <v>106</v>
      </c>
      <c r="C28" s="28" t="s">
        <v>105</v>
      </c>
      <c r="D28" s="28" t="s">
        <v>107</v>
      </c>
      <c r="E28" s="28" t="s">
        <v>108</v>
      </c>
    </row>
    <row r="29" spans="1:8" x14ac:dyDescent="0.25">
      <c r="A29">
        <v>2.2599999999999998</v>
      </c>
      <c r="B29">
        <v>93000</v>
      </c>
      <c r="C29">
        <v>91750</v>
      </c>
      <c r="D29">
        <v>11</v>
      </c>
      <c r="E29">
        <v>11.25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D3" sqref="D3"/>
    </sheetView>
  </sheetViews>
  <sheetFormatPr defaultRowHeight="15" x14ac:dyDescent="0.25"/>
  <cols>
    <col min="1" max="1" width="14.7109375" customWidth="1"/>
    <col min="2" max="2" width="13.7109375" customWidth="1"/>
    <col min="3" max="3" width="12.7109375" customWidth="1"/>
    <col min="4" max="4" width="15.140625" customWidth="1"/>
    <col min="5" max="5" width="16.85546875" customWidth="1"/>
  </cols>
  <sheetData>
    <row r="1" spans="1:9" x14ac:dyDescent="0.25">
      <c r="A1" s="26" t="s">
        <v>14</v>
      </c>
      <c r="B1" s="15" t="s">
        <v>15</v>
      </c>
      <c r="C1" s="15" t="s">
        <v>16</v>
      </c>
      <c r="D1" s="15" t="s">
        <v>17</v>
      </c>
      <c r="E1" s="15" t="s">
        <v>18</v>
      </c>
    </row>
    <row r="2" spans="1:9" x14ac:dyDescent="0.25">
      <c r="A2" s="45" t="s">
        <v>19</v>
      </c>
      <c r="B2" s="46">
        <v>1.98</v>
      </c>
      <c r="C2" s="47">
        <f t="shared" ref="C2:C15" si="0">PRODUCT(B2,0.45359237)</f>
        <v>0.89811289260000005</v>
      </c>
      <c r="D2" s="47">
        <v>0.89811289260000005</v>
      </c>
      <c r="E2" s="47">
        <f t="shared" ref="E2:E15" si="1">PRODUCT(D2,2.2046226218)</f>
        <v>1.9799999999561939</v>
      </c>
      <c r="H2" t="s">
        <v>151</v>
      </c>
    </row>
    <row r="3" spans="1:9" x14ac:dyDescent="0.25">
      <c r="A3" s="45" t="s">
        <v>20</v>
      </c>
      <c r="B3" s="46">
        <v>0.44</v>
      </c>
      <c r="C3" s="47">
        <f t="shared" si="0"/>
        <v>0.19958064280000001</v>
      </c>
      <c r="D3" s="47">
        <v>0.19958064280000001</v>
      </c>
      <c r="E3" s="47">
        <f t="shared" si="1"/>
        <v>0.43999999999026534</v>
      </c>
      <c r="H3" t="s">
        <v>150</v>
      </c>
      <c r="I3" t="s">
        <v>149</v>
      </c>
    </row>
    <row r="4" spans="1:9" x14ac:dyDescent="0.25">
      <c r="A4" s="45" t="s">
        <v>3</v>
      </c>
      <c r="B4" s="46">
        <v>6.6139000000000001</v>
      </c>
      <c r="C4" s="47">
        <f t="shared" si="0"/>
        <v>3.0000145759430001</v>
      </c>
      <c r="D4" s="47">
        <v>3</v>
      </c>
      <c r="E4" s="47">
        <f t="shared" si="1"/>
        <v>6.6138678653999996</v>
      </c>
      <c r="H4">
        <v>64.400000000000006</v>
      </c>
      <c r="I4">
        <v>64.7</v>
      </c>
    </row>
    <row r="5" spans="1:9" x14ac:dyDescent="0.25">
      <c r="A5" s="61" t="s">
        <v>21</v>
      </c>
      <c r="B5" s="62">
        <v>4.1028000000000002</v>
      </c>
      <c r="C5" s="63">
        <f t="shared" si="0"/>
        <v>1.8609987756360002</v>
      </c>
      <c r="D5" s="62">
        <v>1.861</v>
      </c>
      <c r="E5" s="63">
        <f t="shared" si="1"/>
        <v>4.1028026991697999</v>
      </c>
      <c r="H5">
        <v>63.5</v>
      </c>
      <c r="I5">
        <v>63.9</v>
      </c>
    </row>
    <row r="6" spans="1:9" x14ac:dyDescent="0.25">
      <c r="A6" s="38" t="s">
        <v>52</v>
      </c>
      <c r="B6" s="39">
        <v>1.9026000000000001</v>
      </c>
      <c r="C6" s="40">
        <f t="shared" si="0"/>
        <v>0.8630048431620001</v>
      </c>
      <c r="D6" s="40">
        <v>0.86299999999999999</v>
      </c>
      <c r="E6" s="40">
        <f t="shared" si="1"/>
        <v>1.9025893226134001</v>
      </c>
    </row>
    <row r="7" spans="1:9" x14ac:dyDescent="0.25">
      <c r="A7" s="38" t="s">
        <v>55</v>
      </c>
      <c r="B7" s="39">
        <v>0.67900000000000005</v>
      </c>
      <c r="C7" s="40">
        <f t="shared" si="0"/>
        <v>0.30798921923000006</v>
      </c>
      <c r="D7" s="40">
        <v>0.308</v>
      </c>
      <c r="E7" s="40">
        <f t="shared" si="1"/>
        <v>0.67902376751439997</v>
      </c>
    </row>
    <row r="8" spans="1:9" x14ac:dyDescent="0.25">
      <c r="A8" s="38" t="s">
        <v>148</v>
      </c>
      <c r="B8" s="39">
        <v>1.0847</v>
      </c>
      <c r="C8" s="40">
        <f t="shared" si="0"/>
        <v>0.49201164373900003</v>
      </c>
      <c r="D8" s="40">
        <v>0.49199999999999999</v>
      </c>
      <c r="E8" s="40">
        <f t="shared" si="1"/>
        <v>1.0846743299256001</v>
      </c>
    </row>
    <row r="9" spans="1:9" x14ac:dyDescent="0.25">
      <c r="A9" s="44" t="s">
        <v>147</v>
      </c>
      <c r="B9" s="20">
        <v>0</v>
      </c>
      <c r="C9" s="21">
        <f t="shared" si="0"/>
        <v>0</v>
      </c>
      <c r="D9" s="21">
        <v>0</v>
      </c>
      <c r="E9" s="21">
        <f t="shared" si="1"/>
        <v>0</v>
      </c>
      <c r="F9" t="s">
        <v>146</v>
      </c>
    </row>
    <row r="10" spans="1:9" x14ac:dyDescent="0.25">
      <c r="A10" s="38" t="s">
        <v>57</v>
      </c>
      <c r="B10" s="39">
        <v>0.88180000000000003</v>
      </c>
      <c r="C10" s="40">
        <f t="shared" si="0"/>
        <v>0.39997775186600004</v>
      </c>
      <c r="D10" s="40">
        <v>0.4</v>
      </c>
      <c r="E10" s="40">
        <f t="shared" si="1"/>
        <v>0.88184904872000003</v>
      </c>
    </row>
    <row r="11" spans="1:9" x14ac:dyDescent="0.25">
      <c r="A11" s="38" t="s">
        <v>145</v>
      </c>
      <c r="B11" s="39">
        <v>1.2124999999999999</v>
      </c>
      <c r="C11" s="40">
        <f t="shared" si="0"/>
        <v>0.54998074862500002</v>
      </c>
      <c r="D11" s="40">
        <v>0.55000000000000004</v>
      </c>
      <c r="E11" s="40">
        <f t="shared" si="1"/>
        <v>1.2125424419900002</v>
      </c>
    </row>
    <row r="12" spans="1:9" x14ac:dyDescent="0.25">
      <c r="A12" s="38" t="s">
        <v>116</v>
      </c>
      <c r="B12" s="39">
        <v>0.91930000000000001</v>
      </c>
      <c r="C12" s="40">
        <f t="shared" si="0"/>
        <v>0.41698746574100004</v>
      </c>
      <c r="D12" s="40">
        <v>0.41699999999999998</v>
      </c>
      <c r="E12" s="40">
        <f t="shared" si="1"/>
        <v>0.91932763329059997</v>
      </c>
    </row>
    <row r="13" spans="1:9" x14ac:dyDescent="0.25">
      <c r="A13" s="44"/>
      <c r="B13" s="20">
        <v>0</v>
      </c>
      <c r="C13" s="21">
        <f t="shared" si="0"/>
        <v>0</v>
      </c>
      <c r="D13" s="21">
        <v>0</v>
      </c>
      <c r="E13" s="21">
        <f t="shared" si="1"/>
        <v>0</v>
      </c>
    </row>
    <row r="14" spans="1:9" x14ac:dyDescent="0.25">
      <c r="A14" s="44"/>
      <c r="B14" s="20">
        <v>0</v>
      </c>
      <c r="C14" s="21">
        <f t="shared" si="0"/>
        <v>0</v>
      </c>
      <c r="D14" s="21">
        <v>0</v>
      </c>
      <c r="E14" s="21">
        <f t="shared" si="1"/>
        <v>0</v>
      </c>
    </row>
    <row r="15" spans="1:9" x14ac:dyDescent="0.25">
      <c r="A15" s="44"/>
      <c r="B15" s="20">
        <v>0</v>
      </c>
      <c r="C15" s="21">
        <f t="shared" si="0"/>
        <v>0</v>
      </c>
      <c r="D15" s="21">
        <v>0</v>
      </c>
      <c r="E15" s="21">
        <f t="shared" si="1"/>
        <v>0</v>
      </c>
    </row>
    <row r="16" spans="1:9" x14ac:dyDescent="0.25">
      <c r="A16" s="27" t="s">
        <v>48</v>
      </c>
      <c r="B16" s="25">
        <f>SUM(B2:B5)</f>
        <v>13.136699999999999</v>
      </c>
      <c r="C16" s="25">
        <f>SUM(C2:C5)</f>
        <v>5.9587068869790007</v>
      </c>
      <c r="D16" s="25">
        <f>SUM(D2:D5)</f>
        <v>5.9586935354000001</v>
      </c>
      <c r="E16" s="25">
        <f>SUM(E2:E5)</f>
        <v>13.136670564516258</v>
      </c>
    </row>
    <row r="17" spans="1:5" x14ac:dyDescent="0.25">
      <c r="A17" s="27" t="s">
        <v>45</v>
      </c>
      <c r="B17" s="25">
        <f>SUM(B6:B15)</f>
        <v>6.6798999999999999</v>
      </c>
      <c r="C17" s="25">
        <f>SUM(C6:C15)</f>
        <v>3.0299516723630004</v>
      </c>
      <c r="D17" s="25">
        <f>SUM(D6:D15)</f>
        <v>3.0300000000000002</v>
      </c>
      <c r="E17" s="25">
        <f>SUM(E6:E15)</f>
        <v>6.6800065440540006</v>
      </c>
    </row>
    <row r="18" spans="1:5" x14ac:dyDescent="0.25">
      <c r="A18" s="27" t="s">
        <v>46</v>
      </c>
      <c r="B18" s="25">
        <f>SUM(B5:B15)</f>
        <v>10.7827</v>
      </c>
      <c r="C18" s="25">
        <f>SUM(C5:C15)</f>
        <v>4.8909504479990007</v>
      </c>
      <c r="D18" s="25">
        <f>SUM(D5:D15)</f>
        <v>4.891</v>
      </c>
      <c r="E18" s="25">
        <f>SUM(E5:E15)</f>
        <v>10.782809243223799</v>
      </c>
    </row>
    <row r="19" spans="1:5" x14ac:dyDescent="0.25">
      <c r="A19" s="27" t="s">
        <v>28</v>
      </c>
      <c r="B19" s="25">
        <f>SUM(B2:B15)</f>
        <v>19.816599999999998</v>
      </c>
      <c r="C19" s="25">
        <f>SUM(C2:C15)</f>
        <v>8.9886585593420012</v>
      </c>
      <c r="D19" s="25">
        <f>SUM(D2:D15)</f>
        <v>8.9886935353999995</v>
      </c>
      <c r="E19" s="25">
        <f>SUM(E2:E15)</f>
        <v>19.816677108570257</v>
      </c>
    </row>
    <row r="21" spans="1:5" x14ac:dyDescent="0.25">
      <c r="A21" s="28" t="s">
        <v>30</v>
      </c>
      <c r="B21" s="28" t="s">
        <v>92</v>
      </c>
      <c r="C21" s="28" t="s">
        <v>91</v>
      </c>
      <c r="D21" s="28" t="s">
        <v>93</v>
      </c>
      <c r="E21" s="28" t="s">
        <v>94</v>
      </c>
    </row>
    <row r="22" spans="1:5" x14ac:dyDescent="0.25">
      <c r="A22">
        <v>1</v>
      </c>
      <c r="B22">
        <v>2600</v>
      </c>
      <c r="C22">
        <v>100</v>
      </c>
      <c r="D22">
        <v>80.7</v>
      </c>
      <c r="E22">
        <v>82.5</v>
      </c>
    </row>
    <row r="23" spans="1:5" x14ac:dyDescent="0.25">
      <c r="A23">
        <v>2</v>
      </c>
      <c r="B23">
        <v>2550</v>
      </c>
      <c r="C23">
        <v>800</v>
      </c>
      <c r="D23">
        <v>54.3</v>
      </c>
      <c r="E23">
        <v>61.7</v>
      </c>
    </row>
    <row r="25" spans="1:5" x14ac:dyDescent="0.25">
      <c r="A25" s="28" t="s">
        <v>96</v>
      </c>
      <c r="B25" s="28" t="s">
        <v>100</v>
      </c>
      <c r="C25" s="28" t="s">
        <v>97</v>
      </c>
      <c r="D25" s="28" t="s">
        <v>98</v>
      </c>
      <c r="E25" s="28" t="s">
        <v>99</v>
      </c>
    </row>
    <row r="26" spans="1:5" x14ac:dyDescent="0.25">
      <c r="A26" s="64">
        <v>98260</v>
      </c>
      <c r="B26">
        <v>12.5</v>
      </c>
    </row>
    <row r="28" spans="1:5" x14ac:dyDescent="0.25">
      <c r="A28" s="28" t="s">
        <v>95</v>
      </c>
      <c r="B28" s="28" t="s">
        <v>106</v>
      </c>
      <c r="C28" s="28" t="s">
        <v>105</v>
      </c>
      <c r="D28" s="28" t="s">
        <v>107</v>
      </c>
      <c r="E28" s="28" t="s">
        <v>108</v>
      </c>
    </row>
    <row r="29" spans="1:5" x14ac:dyDescent="0.25">
      <c r="A29">
        <v>2.2788400000000002</v>
      </c>
      <c r="B29" s="64">
        <v>101000</v>
      </c>
      <c r="C29" s="64">
        <v>105000</v>
      </c>
      <c r="D29">
        <v>11.8</v>
      </c>
      <c r="E29">
        <v>11.25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D3" sqref="D3"/>
    </sheetView>
  </sheetViews>
  <sheetFormatPr defaultRowHeight="15" x14ac:dyDescent="0.25"/>
  <cols>
    <col min="1" max="1" width="17" customWidth="1"/>
    <col min="2" max="2" width="13.42578125" customWidth="1"/>
    <col min="3" max="3" width="12.28515625" customWidth="1"/>
    <col min="4" max="4" width="10.85546875" customWidth="1"/>
    <col min="5" max="5" width="13.140625" customWidth="1"/>
  </cols>
  <sheetData>
    <row r="1" spans="1:5" x14ac:dyDescent="0.25">
      <c r="A1" s="26" t="s">
        <v>14</v>
      </c>
      <c r="B1" s="15" t="s">
        <v>15</v>
      </c>
      <c r="C1" s="15" t="s">
        <v>16</v>
      </c>
      <c r="D1" s="15" t="s">
        <v>17</v>
      </c>
      <c r="E1" s="15" t="s">
        <v>18</v>
      </c>
    </row>
    <row r="2" spans="1:5" x14ac:dyDescent="0.25">
      <c r="A2" s="61" t="s">
        <v>157</v>
      </c>
      <c r="B2" s="62">
        <v>0.72750000000000004</v>
      </c>
      <c r="C2" s="63">
        <f t="shared" ref="C2:C19" si="0">PRODUCT(B2,0.45359237)</f>
        <v>0.32998844917500003</v>
      </c>
      <c r="D2" s="63">
        <v>0.19</v>
      </c>
      <c r="E2" s="63">
        <f t="shared" ref="E2:E19" si="1">PRODUCT(D2,2.2046226218)</f>
        <v>0.41887829814200001</v>
      </c>
    </row>
    <row r="3" spans="1:5" x14ac:dyDescent="0.25">
      <c r="A3" s="61" t="s">
        <v>156</v>
      </c>
      <c r="B3" s="62">
        <v>2.1627000000000001</v>
      </c>
      <c r="C3" s="63">
        <f t="shared" si="0"/>
        <v>0.98098421859900009</v>
      </c>
      <c r="D3" s="63">
        <v>0.98099999999999998</v>
      </c>
      <c r="E3" s="63">
        <f t="shared" si="1"/>
        <v>2.1627347919858</v>
      </c>
    </row>
    <row r="4" spans="1:5" x14ac:dyDescent="0.25">
      <c r="A4" s="45" t="s">
        <v>3</v>
      </c>
      <c r="B4" s="46">
        <v>1.7637</v>
      </c>
      <c r="C4" s="47">
        <f t="shared" si="0"/>
        <v>0.80000086296900008</v>
      </c>
      <c r="D4" s="47">
        <v>0.8</v>
      </c>
      <c r="E4" s="47">
        <f t="shared" si="1"/>
        <v>1.7636980974400001</v>
      </c>
    </row>
    <row r="5" spans="1:5" x14ac:dyDescent="0.25">
      <c r="A5" s="45" t="s">
        <v>20</v>
      </c>
      <c r="B5" s="46">
        <v>7.4999999999999997E-2</v>
      </c>
      <c r="C5" s="47">
        <f t="shared" si="0"/>
        <v>3.4019427749999998E-2</v>
      </c>
      <c r="D5" s="46">
        <f>5*6.8/1000</f>
        <v>3.4000000000000002E-2</v>
      </c>
      <c r="E5" s="47">
        <f t="shared" si="1"/>
        <v>7.49571691412E-2</v>
      </c>
    </row>
    <row r="6" spans="1:5" x14ac:dyDescent="0.25">
      <c r="A6" s="38" t="s">
        <v>155</v>
      </c>
      <c r="B6" s="39">
        <v>0.44090000000000001</v>
      </c>
      <c r="C6" s="40">
        <f t="shared" si="0"/>
        <v>0.19998887593300002</v>
      </c>
      <c r="D6" s="40">
        <v>0.2</v>
      </c>
      <c r="E6" s="40">
        <f t="shared" si="1"/>
        <v>0.44092452436000001</v>
      </c>
    </row>
    <row r="7" spans="1:5" x14ac:dyDescent="0.25">
      <c r="A7" s="44"/>
      <c r="B7" s="20">
        <v>0</v>
      </c>
      <c r="C7" s="21">
        <f t="shared" si="0"/>
        <v>0</v>
      </c>
      <c r="D7" s="21">
        <v>0</v>
      </c>
      <c r="E7" s="21">
        <f t="shared" si="1"/>
        <v>0</v>
      </c>
    </row>
    <row r="8" spans="1:5" x14ac:dyDescent="0.25">
      <c r="A8" s="44"/>
      <c r="B8" s="20">
        <v>0</v>
      </c>
      <c r="C8" s="21">
        <f t="shared" si="0"/>
        <v>0</v>
      </c>
      <c r="D8" s="21">
        <v>0</v>
      </c>
      <c r="E8" s="21">
        <f t="shared" si="1"/>
        <v>0</v>
      </c>
    </row>
    <row r="9" spans="1:5" x14ac:dyDescent="0.25">
      <c r="A9" s="44"/>
      <c r="B9" s="20">
        <v>0</v>
      </c>
      <c r="C9" s="21">
        <f t="shared" si="0"/>
        <v>0</v>
      </c>
      <c r="D9" s="21">
        <v>0</v>
      </c>
      <c r="E9" s="21">
        <f t="shared" si="1"/>
        <v>0</v>
      </c>
    </row>
    <row r="10" spans="1:5" x14ac:dyDescent="0.25">
      <c r="A10" s="44"/>
      <c r="B10" s="20">
        <v>0</v>
      </c>
      <c r="C10" s="21">
        <f t="shared" si="0"/>
        <v>0</v>
      </c>
      <c r="D10" s="21">
        <v>0</v>
      </c>
      <c r="E10" s="21">
        <f t="shared" si="1"/>
        <v>0</v>
      </c>
    </row>
    <row r="11" spans="1:5" x14ac:dyDescent="0.25">
      <c r="A11" s="44"/>
      <c r="B11" s="20">
        <v>0</v>
      </c>
      <c r="C11" s="21">
        <f t="shared" si="0"/>
        <v>0</v>
      </c>
      <c r="D11" s="21">
        <v>0</v>
      </c>
      <c r="E11" s="21">
        <f t="shared" si="1"/>
        <v>0</v>
      </c>
    </row>
    <row r="12" spans="1:5" x14ac:dyDescent="0.25">
      <c r="A12" s="44"/>
      <c r="B12" s="20">
        <v>0</v>
      </c>
      <c r="C12" s="21">
        <f t="shared" si="0"/>
        <v>0</v>
      </c>
      <c r="D12" s="21">
        <v>0</v>
      </c>
      <c r="E12" s="21">
        <f t="shared" si="1"/>
        <v>0</v>
      </c>
    </row>
    <row r="13" spans="1:5" x14ac:dyDescent="0.25">
      <c r="A13" s="44"/>
      <c r="B13" s="20">
        <v>0</v>
      </c>
      <c r="C13" s="21">
        <f t="shared" si="0"/>
        <v>0</v>
      </c>
      <c r="D13" s="21">
        <v>0</v>
      </c>
      <c r="E13" s="21">
        <f t="shared" si="1"/>
        <v>0</v>
      </c>
    </row>
    <row r="14" spans="1:5" x14ac:dyDescent="0.25">
      <c r="A14" s="44"/>
      <c r="B14" s="20">
        <v>0</v>
      </c>
      <c r="C14" s="21">
        <f t="shared" si="0"/>
        <v>0</v>
      </c>
      <c r="D14" s="21">
        <v>0</v>
      </c>
      <c r="E14" s="21">
        <f t="shared" si="1"/>
        <v>0</v>
      </c>
    </row>
    <row r="15" spans="1:5" x14ac:dyDescent="0.25">
      <c r="A15" s="44"/>
      <c r="B15" s="20">
        <v>0</v>
      </c>
      <c r="C15" s="21">
        <f t="shared" si="0"/>
        <v>0</v>
      </c>
      <c r="D15" s="21">
        <v>0</v>
      </c>
      <c r="E15" s="21">
        <f t="shared" si="1"/>
        <v>0</v>
      </c>
    </row>
    <row r="16" spans="1:5" x14ac:dyDescent="0.25">
      <c r="A16" s="27" t="s">
        <v>154</v>
      </c>
      <c r="B16" s="25">
        <f>SUM(B2:B3)</f>
        <v>2.8902000000000001</v>
      </c>
      <c r="C16" s="25">
        <f t="shared" si="0"/>
        <v>1.3109726677740001</v>
      </c>
      <c r="D16" s="25">
        <f>SUM(D2:D3)</f>
        <v>1.171</v>
      </c>
      <c r="E16" s="25">
        <f t="shared" si="1"/>
        <v>2.5816130901278003</v>
      </c>
    </row>
    <row r="17" spans="1:5" x14ac:dyDescent="0.25">
      <c r="A17" s="27" t="s">
        <v>153</v>
      </c>
      <c r="B17" s="25">
        <f>SUM(B4:B6)</f>
        <v>2.2795999999999998</v>
      </c>
      <c r="C17" s="25">
        <f t="shared" si="0"/>
        <v>1.0340091666519999</v>
      </c>
      <c r="D17" s="25">
        <f>SUM(D4:D6)</f>
        <v>1.034</v>
      </c>
      <c r="E17" s="25">
        <f t="shared" si="1"/>
        <v>2.2795797909412001</v>
      </c>
    </row>
    <row r="18" spans="1:5" x14ac:dyDescent="0.25">
      <c r="A18" s="27" t="s">
        <v>152</v>
      </c>
      <c r="B18" s="25">
        <v>0</v>
      </c>
      <c r="C18" s="25">
        <f t="shared" si="0"/>
        <v>0</v>
      </c>
      <c r="D18" s="25">
        <v>0</v>
      </c>
      <c r="E18" s="25">
        <f t="shared" si="1"/>
        <v>0</v>
      </c>
    </row>
    <row r="19" spans="1:5" x14ac:dyDescent="0.25">
      <c r="A19" s="27" t="s">
        <v>28</v>
      </c>
      <c r="B19" s="25">
        <f>SUM(B2:B15)</f>
        <v>5.1698000000000004</v>
      </c>
      <c r="C19" s="25">
        <f t="shared" si="0"/>
        <v>2.3449818344260005</v>
      </c>
      <c r="D19" s="25">
        <f>SUM(D2:D15)</f>
        <v>2.2050000000000001</v>
      </c>
      <c r="E19" s="25">
        <f t="shared" si="1"/>
        <v>4.8611928810689999</v>
      </c>
    </row>
    <row r="21" spans="1:5" x14ac:dyDescent="0.25">
      <c r="A21" s="28" t="s">
        <v>30</v>
      </c>
      <c r="B21" s="28" t="s">
        <v>92</v>
      </c>
      <c r="C21" s="28" t="s">
        <v>91</v>
      </c>
      <c r="D21" s="28" t="s">
        <v>93</v>
      </c>
      <c r="E21" s="28" t="s">
        <v>94</v>
      </c>
    </row>
    <row r="22" spans="1:5" x14ac:dyDescent="0.25">
      <c r="A22">
        <v>1</v>
      </c>
      <c r="B22">
        <v>2700</v>
      </c>
      <c r="C22">
        <v>1200</v>
      </c>
      <c r="D22">
        <v>84</v>
      </c>
      <c r="E22">
        <v>67.2</v>
      </c>
    </row>
    <row r="23" spans="1:5" x14ac:dyDescent="0.25">
      <c r="A23">
        <v>2</v>
      </c>
      <c r="B23">
        <v>0</v>
      </c>
      <c r="C23">
        <v>0</v>
      </c>
      <c r="D23">
        <v>0</v>
      </c>
      <c r="E23">
        <v>0</v>
      </c>
    </row>
    <row r="25" spans="1:5" x14ac:dyDescent="0.25">
      <c r="A25" s="28" t="s">
        <v>96</v>
      </c>
      <c r="B25" s="28" t="s">
        <v>100</v>
      </c>
      <c r="C25" s="28" t="s">
        <v>97</v>
      </c>
      <c r="D25" s="28" t="s">
        <v>98</v>
      </c>
      <c r="E25" s="28" t="s">
        <v>99</v>
      </c>
    </row>
    <row r="26" spans="1:5" x14ac:dyDescent="0.25">
      <c r="A26" s="64">
        <v>66000</v>
      </c>
      <c r="B26">
        <v>7</v>
      </c>
    </row>
    <row r="28" spans="1:5" x14ac:dyDescent="0.25">
      <c r="A28" s="28" t="s">
        <v>95</v>
      </c>
      <c r="B28" s="28" t="s">
        <v>106</v>
      </c>
      <c r="C28" s="28" t="s">
        <v>105</v>
      </c>
      <c r="D28" s="28" t="s">
        <v>107</v>
      </c>
      <c r="E28" s="28" t="s">
        <v>108</v>
      </c>
    </row>
    <row r="29" spans="1:5" x14ac:dyDescent="0.25">
      <c r="A29">
        <v>0.78693900000000006</v>
      </c>
      <c r="B29" s="64">
        <v>87000</v>
      </c>
      <c r="C29" s="64">
        <v>90000</v>
      </c>
      <c r="D29">
        <v>5</v>
      </c>
      <c r="E29">
        <v>4.8499999999999996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2" workbookViewId="0">
      <selection activeCell="C21" sqref="C21"/>
    </sheetView>
  </sheetViews>
  <sheetFormatPr defaultRowHeight="15" x14ac:dyDescent="0.25"/>
  <cols>
    <col min="1" max="1" width="15.140625" customWidth="1"/>
    <col min="2" max="2" width="15" customWidth="1"/>
    <col min="3" max="3" width="13.28515625" customWidth="1"/>
    <col min="4" max="4" width="11" customWidth="1"/>
    <col min="5" max="5" width="14" customWidth="1"/>
  </cols>
  <sheetData>
    <row r="1" spans="1:9" x14ac:dyDescent="0.25">
      <c r="A1" s="26" t="s">
        <v>14</v>
      </c>
      <c r="B1" s="15" t="s">
        <v>15</v>
      </c>
      <c r="C1" s="15" t="s">
        <v>16</v>
      </c>
      <c r="D1" s="15" t="s">
        <v>17</v>
      </c>
      <c r="E1" s="15" t="s">
        <v>18</v>
      </c>
    </row>
    <row r="2" spans="1:9" x14ac:dyDescent="0.25">
      <c r="A2" s="45" t="s">
        <v>19</v>
      </c>
      <c r="B2" s="46">
        <v>1.98</v>
      </c>
      <c r="C2" s="47">
        <f t="shared" ref="C2:C17" si="0">PRODUCT(B2,0.45359237)</f>
        <v>0.89811289260000005</v>
      </c>
      <c r="D2" s="47">
        <v>0.89811289260000005</v>
      </c>
      <c r="E2" s="47">
        <f t="shared" ref="E2:E17" si="1">PRODUCT(D2,2.2046226218)</f>
        <v>1.9799999999561939</v>
      </c>
    </row>
    <row r="3" spans="1:9" x14ac:dyDescent="0.25">
      <c r="A3" s="45" t="s">
        <v>20</v>
      </c>
      <c r="B3" s="46">
        <v>0.44</v>
      </c>
      <c r="C3" s="47">
        <f t="shared" si="0"/>
        <v>0.19958064280000001</v>
      </c>
      <c r="D3" s="47">
        <v>0.19958064280000001</v>
      </c>
      <c r="E3" s="47">
        <f t="shared" si="1"/>
        <v>0.43999999999026534</v>
      </c>
      <c r="G3" t="s">
        <v>164</v>
      </c>
      <c r="H3" t="s">
        <v>163</v>
      </c>
    </row>
    <row r="4" spans="1:9" x14ac:dyDescent="0.25">
      <c r="A4" s="45" t="s">
        <v>3</v>
      </c>
      <c r="B4" s="46">
        <v>3.5274000000000001</v>
      </c>
      <c r="C4" s="47">
        <f t="shared" si="0"/>
        <v>1.6000017259380002</v>
      </c>
      <c r="D4" s="47">
        <v>1.6</v>
      </c>
      <c r="E4" s="47">
        <f t="shared" si="1"/>
        <v>3.5273961948800001</v>
      </c>
      <c r="F4" t="s">
        <v>162</v>
      </c>
      <c r="G4">
        <v>64.37</v>
      </c>
    </row>
    <row r="5" spans="1:9" x14ac:dyDescent="0.25">
      <c r="A5" s="68" t="s">
        <v>21</v>
      </c>
      <c r="B5" s="67">
        <v>4.1138000000000003</v>
      </c>
      <c r="C5" s="66">
        <f t="shared" si="0"/>
        <v>1.8659882917060002</v>
      </c>
      <c r="D5" s="67">
        <v>1.8660000000000001</v>
      </c>
      <c r="E5" s="66">
        <f t="shared" si="1"/>
        <v>4.1138258122788001</v>
      </c>
      <c r="G5">
        <v>62.98</v>
      </c>
    </row>
    <row r="6" spans="1:9" x14ac:dyDescent="0.25">
      <c r="A6" s="65" t="s">
        <v>4</v>
      </c>
      <c r="B6" s="34">
        <v>1.9179999999999999</v>
      </c>
      <c r="C6" s="35">
        <f t="shared" si="0"/>
        <v>0.86999016565999998</v>
      </c>
      <c r="D6" s="35">
        <v>0.87</v>
      </c>
      <c r="E6" s="35">
        <f t="shared" si="1"/>
        <v>1.918021680966</v>
      </c>
      <c r="G6">
        <f>G4-G5</f>
        <v>1.3900000000000077</v>
      </c>
    </row>
    <row r="7" spans="1:9" x14ac:dyDescent="0.25">
      <c r="A7" s="65" t="s">
        <v>55</v>
      </c>
      <c r="B7" s="34">
        <v>0.68340000000000001</v>
      </c>
      <c r="C7" s="35">
        <f t="shared" si="0"/>
        <v>0.30998502565800001</v>
      </c>
      <c r="D7" s="35">
        <v>0.31</v>
      </c>
      <c r="E7" s="35">
        <f t="shared" si="1"/>
        <v>0.68343301275799995</v>
      </c>
      <c r="F7" t="s">
        <v>161</v>
      </c>
      <c r="G7">
        <v>63.42</v>
      </c>
      <c r="H7">
        <v>62.984999999999999</v>
      </c>
    </row>
    <row r="8" spans="1:9" x14ac:dyDescent="0.25">
      <c r="A8" s="65" t="s">
        <v>160</v>
      </c>
      <c r="B8" s="34">
        <v>1.0228999999999999</v>
      </c>
      <c r="C8" s="35">
        <f t="shared" si="0"/>
        <v>0.46397963527300001</v>
      </c>
      <c r="D8" s="35">
        <v>0.46400000000000002</v>
      </c>
      <c r="E8" s="35">
        <f t="shared" si="1"/>
        <v>1.0229448965152002</v>
      </c>
    </row>
    <row r="9" spans="1:9" x14ac:dyDescent="0.25">
      <c r="A9" s="65" t="s">
        <v>159</v>
      </c>
      <c r="B9" s="34">
        <v>1.2853000000000001</v>
      </c>
      <c r="C9" s="35">
        <f t="shared" si="0"/>
        <v>0.58300227316100006</v>
      </c>
      <c r="D9" s="35">
        <v>0.58299999999999996</v>
      </c>
      <c r="E9" s="35">
        <f t="shared" si="1"/>
        <v>1.2852949885093998</v>
      </c>
      <c r="I9">
        <f>SUM(H12,G6)</f>
        <v>2.1540000000000035</v>
      </c>
    </row>
    <row r="10" spans="1:9" x14ac:dyDescent="0.25">
      <c r="A10" s="65" t="s">
        <v>147</v>
      </c>
      <c r="B10" s="34">
        <v>1.25</v>
      </c>
      <c r="C10" s="35">
        <f t="shared" si="0"/>
        <v>0.56699046250000007</v>
      </c>
      <c r="D10" s="35">
        <v>0.56699999999999995</v>
      </c>
      <c r="E10" s="35">
        <f t="shared" si="1"/>
        <v>1.2500210265606</v>
      </c>
      <c r="F10" t="s">
        <v>158</v>
      </c>
      <c r="G10">
        <v>65.001999999999995</v>
      </c>
      <c r="H10">
        <v>64.513999999999996</v>
      </c>
    </row>
    <row r="11" spans="1:9" x14ac:dyDescent="0.25">
      <c r="A11" s="65" t="s">
        <v>116</v>
      </c>
      <c r="B11" s="34">
        <v>1.0274000000000001</v>
      </c>
      <c r="C11" s="35">
        <f t="shared" si="0"/>
        <v>0.46602080093800008</v>
      </c>
      <c r="D11" s="35">
        <v>0.46600000000000003</v>
      </c>
      <c r="E11" s="35">
        <f t="shared" si="1"/>
        <v>1.0273541417588001</v>
      </c>
      <c r="G11">
        <v>63.55</v>
      </c>
      <c r="H11">
        <v>63.75</v>
      </c>
    </row>
    <row r="12" spans="1:9" x14ac:dyDescent="0.25">
      <c r="A12" s="44"/>
      <c r="B12" s="20">
        <v>0</v>
      </c>
      <c r="C12" s="21">
        <f t="shared" si="0"/>
        <v>0</v>
      </c>
      <c r="D12" s="21">
        <v>0</v>
      </c>
      <c r="E12" s="21">
        <f t="shared" si="1"/>
        <v>0</v>
      </c>
      <c r="G12">
        <f>G10-G11</f>
        <v>1.4519999999999982</v>
      </c>
      <c r="H12">
        <f>H10-H11</f>
        <v>0.76399999999999579</v>
      </c>
    </row>
    <row r="13" spans="1:9" x14ac:dyDescent="0.25">
      <c r="A13" s="44"/>
      <c r="B13" s="20">
        <v>0</v>
      </c>
      <c r="C13" s="21">
        <f t="shared" si="0"/>
        <v>0</v>
      </c>
      <c r="D13" s="21">
        <v>0</v>
      </c>
      <c r="E13" s="21">
        <f t="shared" si="1"/>
        <v>0</v>
      </c>
    </row>
    <row r="14" spans="1:9" x14ac:dyDescent="0.25">
      <c r="A14" s="44"/>
      <c r="B14" s="20">
        <v>0</v>
      </c>
      <c r="C14" s="21">
        <f t="shared" si="0"/>
        <v>0</v>
      </c>
      <c r="D14" s="21">
        <v>0</v>
      </c>
      <c r="E14" s="21">
        <f t="shared" si="1"/>
        <v>0</v>
      </c>
    </row>
    <row r="15" spans="1:9" x14ac:dyDescent="0.25">
      <c r="A15" s="44"/>
      <c r="B15" s="20">
        <v>0</v>
      </c>
      <c r="C15" s="21">
        <f t="shared" si="0"/>
        <v>0</v>
      </c>
      <c r="D15" s="21">
        <v>0</v>
      </c>
      <c r="E15" s="21">
        <f t="shared" si="1"/>
        <v>0</v>
      </c>
    </row>
    <row r="16" spans="1:9" x14ac:dyDescent="0.25">
      <c r="A16" s="44"/>
      <c r="B16" s="20">
        <v>0</v>
      </c>
      <c r="C16" s="21">
        <f t="shared" si="0"/>
        <v>0</v>
      </c>
      <c r="D16" s="21">
        <v>0</v>
      </c>
      <c r="E16" s="21">
        <f t="shared" si="1"/>
        <v>0</v>
      </c>
    </row>
    <row r="17" spans="1:5" x14ac:dyDescent="0.25">
      <c r="A17" s="44"/>
      <c r="B17" s="20">
        <v>0</v>
      </c>
      <c r="C17" s="21">
        <f t="shared" si="0"/>
        <v>0</v>
      </c>
      <c r="D17" s="21">
        <v>0</v>
      </c>
      <c r="E17" s="21">
        <f t="shared" si="1"/>
        <v>0</v>
      </c>
    </row>
    <row r="18" spans="1:5" x14ac:dyDescent="0.25">
      <c r="A18" s="27" t="s">
        <v>48</v>
      </c>
      <c r="B18" s="25">
        <f>SUM(B2:B5)</f>
        <v>10.061199999999999</v>
      </c>
      <c r="C18" s="25">
        <f>SUM(C2:C5)</f>
        <v>4.563683553044001</v>
      </c>
      <c r="D18" s="25">
        <f>SUM(D2:D5)</f>
        <v>4.5636935354000006</v>
      </c>
      <c r="E18" s="25">
        <f>SUM(E2:E5)</f>
        <v>10.061222007105259</v>
      </c>
    </row>
    <row r="19" spans="1:5" x14ac:dyDescent="0.25">
      <c r="A19" s="27" t="s">
        <v>45</v>
      </c>
      <c r="B19" s="25">
        <f>SUM(B6:B17)</f>
        <v>7.1870000000000003</v>
      </c>
      <c r="C19" s="25">
        <f>SUM(C6:C17)</f>
        <v>3.2599683631900005</v>
      </c>
      <c r="D19" s="25">
        <f>SUM(D6:D17)</f>
        <v>3.26</v>
      </c>
      <c r="E19" s="25">
        <f>SUM(E6:E17)</f>
        <v>7.1870697470680005</v>
      </c>
    </row>
    <row r="20" spans="1:5" x14ac:dyDescent="0.25">
      <c r="A20" s="27" t="s">
        <v>46</v>
      </c>
      <c r="B20" s="25">
        <f>SUM(B5:B17)</f>
        <v>11.300800000000001</v>
      </c>
      <c r="C20" s="25">
        <f>SUM(C5:C17)</f>
        <v>5.1259566548960001</v>
      </c>
      <c r="D20" s="25">
        <f>SUM(D5:D17)</f>
        <v>5.1260000000000003</v>
      </c>
      <c r="E20" s="25">
        <f>SUM(E5:E17)</f>
        <v>11.300895559346799</v>
      </c>
    </row>
    <row r="21" spans="1:5" x14ac:dyDescent="0.25">
      <c r="A21" s="27" t="s">
        <v>28</v>
      </c>
      <c r="B21" s="25">
        <f>SUM(B2:B17)</f>
        <v>17.248199999999997</v>
      </c>
      <c r="C21" s="25">
        <f>SUM(C2:C17)</f>
        <v>7.8236519162340006</v>
      </c>
      <c r="D21" s="25">
        <f>SUM(D2:D17)</f>
        <v>7.8236935354000012</v>
      </c>
      <c r="E21" s="25">
        <f>SUM(E2:E17)</f>
        <v>17.248291754173259</v>
      </c>
    </row>
    <row r="23" spans="1:5" x14ac:dyDescent="0.25">
      <c r="A23" s="28" t="s">
        <v>30</v>
      </c>
      <c r="B23" s="28" t="s">
        <v>92</v>
      </c>
      <c r="C23" s="28" t="s">
        <v>91</v>
      </c>
      <c r="D23" s="28" t="s">
        <v>93</v>
      </c>
      <c r="E23" s="28" t="s">
        <v>94</v>
      </c>
    </row>
    <row r="24" spans="1:5" x14ac:dyDescent="0.25">
      <c r="A24">
        <v>1</v>
      </c>
      <c r="B24">
        <v>2800</v>
      </c>
      <c r="C24">
        <v>75</v>
      </c>
      <c r="D24">
        <v>94.8</v>
      </c>
      <c r="E24">
        <v>62</v>
      </c>
    </row>
    <row r="25" spans="1:5" x14ac:dyDescent="0.25">
      <c r="A25">
        <v>2</v>
      </c>
      <c r="B25">
        <v>2900</v>
      </c>
      <c r="C25">
        <v>1400</v>
      </c>
      <c r="D25">
        <v>97.5</v>
      </c>
      <c r="E25">
        <v>75</v>
      </c>
    </row>
    <row r="27" spans="1:5" x14ac:dyDescent="0.25">
      <c r="A27" s="28" t="s">
        <v>96</v>
      </c>
      <c r="B27" s="28" t="s">
        <v>100</v>
      </c>
      <c r="C27" s="28" t="s">
        <v>97</v>
      </c>
      <c r="D27" s="28" t="s">
        <v>98</v>
      </c>
      <c r="E27" s="28" t="s">
        <v>99</v>
      </c>
    </row>
    <row r="28" spans="1:5" x14ac:dyDescent="0.25">
      <c r="B28">
        <v>10.5</v>
      </c>
    </row>
    <row r="30" spans="1:5" x14ac:dyDescent="0.25">
      <c r="A30" s="28" t="s">
        <v>95</v>
      </c>
      <c r="B30" s="28" t="s">
        <v>106</v>
      </c>
      <c r="C30" s="28" t="s">
        <v>105</v>
      </c>
      <c r="D30" s="28" t="s">
        <v>107</v>
      </c>
      <c r="E30" s="28" t="s">
        <v>108</v>
      </c>
    </row>
    <row r="31" spans="1:5" x14ac:dyDescent="0.25">
      <c r="A31">
        <v>2.19299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C21" sqref="C21"/>
    </sheetView>
  </sheetViews>
  <sheetFormatPr defaultRowHeight="15" x14ac:dyDescent="0.25"/>
  <cols>
    <col min="1" max="1" width="14.28515625" customWidth="1"/>
    <col min="2" max="2" width="14.85546875" customWidth="1"/>
    <col min="3" max="3" width="13.140625" customWidth="1"/>
    <col min="4" max="4" width="11.85546875" customWidth="1"/>
    <col min="5" max="5" width="12.7109375" customWidth="1"/>
  </cols>
  <sheetData>
    <row r="1" spans="1:9" x14ac:dyDescent="0.25">
      <c r="A1" s="26" t="s">
        <v>14</v>
      </c>
      <c r="B1" s="15" t="s">
        <v>15</v>
      </c>
      <c r="C1" s="15" t="s">
        <v>16</v>
      </c>
      <c r="D1" s="15" t="s">
        <v>17</v>
      </c>
      <c r="E1" s="15" t="s">
        <v>18</v>
      </c>
    </row>
    <row r="2" spans="1:9" x14ac:dyDescent="0.25">
      <c r="A2" s="45" t="s">
        <v>19</v>
      </c>
      <c r="B2" s="46">
        <v>0.7782</v>
      </c>
      <c r="C2" s="47">
        <f t="shared" ref="C2:C17" si="0">PRODUCT(B2,0.45359237)</f>
        <v>0.35298558233400001</v>
      </c>
      <c r="D2" s="47">
        <v>0.35299999999999998</v>
      </c>
      <c r="E2" s="47">
        <f t="shared" ref="E2:E17" si="1">PRODUCT(D2,2.2046226218)</f>
        <v>0.77823178549539995</v>
      </c>
      <c r="G2" t="s">
        <v>164</v>
      </c>
      <c r="H2" t="s">
        <v>163</v>
      </c>
    </row>
    <row r="3" spans="1:9" x14ac:dyDescent="0.25">
      <c r="A3" s="45" t="s">
        <v>20</v>
      </c>
      <c r="B3" s="46">
        <v>0.14990000000000001</v>
      </c>
      <c r="C3" s="47">
        <f t="shared" si="0"/>
        <v>6.7993496263000011E-2</v>
      </c>
      <c r="D3" s="47">
        <f>6.8*10/1000</f>
        <v>6.8000000000000005E-2</v>
      </c>
      <c r="E3" s="47">
        <f t="shared" si="1"/>
        <v>0.1499143382824</v>
      </c>
      <c r="F3" t="s">
        <v>176</v>
      </c>
      <c r="G3">
        <v>68.637</v>
      </c>
    </row>
    <row r="4" spans="1:9" x14ac:dyDescent="0.25">
      <c r="A4" s="45" t="s">
        <v>3</v>
      </c>
      <c r="B4" s="46">
        <v>3.5274000000000001</v>
      </c>
      <c r="C4" s="47">
        <f t="shared" si="0"/>
        <v>1.6000017259380002</v>
      </c>
      <c r="D4" s="47">
        <v>1.6</v>
      </c>
      <c r="E4" s="47">
        <f t="shared" si="1"/>
        <v>3.5273961948800001</v>
      </c>
    </row>
    <row r="5" spans="1:9" x14ac:dyDescent="0.25">
      <c r="A5" s="68" t="s">
        <v>175</v>
      </c>
      <c r="B5" s="67">
        <v>2.1958000000000002</v>
      </c>
      <c r="C5" s="66">
        <f t="shared" si="0"/>
        <v>0.99599812604600013</v>
      </c>
      <c r="D5" s="67">
        <v>0.996</v>
      </c>
      <c r="E5" s="66">
        <f t="shared" si="1"/>
        <v>2.1958041313128001</v>
      </c>
    </row>
    <row r="6" spans="1:9" x14ac:dyDescent="0.25">
      <c r="A6" s="65" t="s">
        <v>174</v>
      </c>
      <c r="B6" s="34">
        <v>0.81569999999999998</v>
      </c>
      <c r="C6" s="35">
        <f t="shared" si="0"/>
        <v>0.36999529620900001</v>
      </c>
      <c r="D6" s="35">
        <v>0.37</v>
      </c>
      <c r="E6" s="35">
        <f t="shared" si="1"/>
        <v>0.815710370066</v>
      </c>
      <c r="F6" t="s">
        <v>173</v>
      </c>
      <c r="G6">
        <v>66.680000000000007</v>
      </c>
      <c r="H6">
        <v>62.02</v>
      </c>
    </row>
    <row r="7" spans="1:9" x14ac:dyDescent="0.25">
      <c r="A7" s="65" t="s">
        <v>172</v>
      </c>
      <c r="B7" s="34">
        <v>0.63959999999999995</v>
      </c>
      <c r="C7" s="35">
        <f t="shared" si="0"/>
        <v>0.29011767985199999</v>
      </c>
      <c r="D7" s="35">
        <v>0.28999999999999998</v>
      </c>
      <c r="E7" s="35">
        <f t="shared" si="1"/>
        <v>0.63934056032199993</v>
      </c>
      <c r="G7">
        <v>65.72</v>
      </c>
      <c r="H7">
        <v>61.3</v>
      </c>
    </row>
    <row r="8" spans="1:9" x14ac:dyDescent="0.25">
      <c r="A8" s="65" t="s">
        <v>171</v>
      </c>
      <c r="B8" s="34">
        <v>0.94579999999999997</v>
      </c>
      <c r="C8" s="35">
        <f t="shared" si="0"/>
        <v>0.42900766354600001</v>
      </c>
      <c r="D8" s="35">
        <v>0.42899999999999999</v>
      </c>
      <c r="E8" s="35">
        <f t="shared" si="1"/>
        <v>0.94578310475219995</v>
      </c>
      <c r="G8">
        <f>G6-G7</f>
        <v>0.96000000000000796</v>
      </c>
      <c r="H8">
        <f>H6-H7</f>
        <v>0.72000000000000597</v>
      </c>
      <c r="I8">
        <f>SUM(H8,G8)</f>
        <v>1.6800000000000139</v>
      </c>
    </row>
    <row r="9" spans="1:9" x14ac:dyDescent="0.25">
      <c r="A9" s="65" t="s">
        <v>170</v>
      </c>
      <c r="B9" s="34">
        <v>0.7077</v>
      </c>
      <c r="C9" s="35">
        <f t="shared" si="0"/>
        <v>0.32100732024900003</v>
      </c>
      <c r="D9" s="35">
        <v>0.32100000000000001</v>
      </c>
      <c r="E9" s="35">
        <f t="shared" si="1"/>
        <v>0.70768386159780006</v>
      </c>
      <c r="F9" t="s">
        <v>169</v>
      </c>
      <c r="G9">
        <v>68.400000000000006</v>
      </c>
      <c r="H9">
        <v>63.758000000000003</v>
      </c>
    </row>
    <row r="10" spans="1:9" x14ac:dyDescent="0.25">
      <c r="A10" s="71" t="s">
        <v>168</v>
      </c>
      <c r="B10" s="70">
        <v>0</v>
      </c>
      <c r="C10" s="69">
        <f t="shared" si="0"/>
        <v>0</v>
      </c>
      <c r="D10" s="69">
        <v>0</v>
      </c>
      <c r="E10" s="69">
        <f t="shared" si="1"/>
        <v>0</v>
      </c>
      <c r="G10">
        <v>67.569999999999993</v>
      </c>
      <c r="H10">
        <v>63.17</v>
      </c>
    </row>
    <row r="11" spans="1:9" x14ac:dyDescent="0.25">
      <c r="A11" s="65" t="s">
        <v>167</v>
      </c>
      <c r="B11" s="34">
        <v>1.2124999999999999</v>
      </c>
      <c r="C11" s="35">
        <f t="shared" si="0"/>
        <v>0.54998074862500002</v>
      </c>
      <c r="D11" s="35">
        <v>0.55000000000000004</v>
      </c>
      <c r="E11" s="35">
        <f t="shared" si="1"/>
        <v>1.2125424419900002</v>
      </c>
      <c r="G11">
        <f>G9-G10</f>
        <v>0.83000000000001251</v>
      </c>
      <c r="H11">
        <f>H9-H10</f>
        <v>0.58800000000000097</v>
      </c>
      <c r="I11">
        <f>SUM(H11,G11)</f>
        <v>1.4180000000000135</v>
      </c>
    </row>
    <row r="12" spans="1:9" x14ac:dyDescent="0.25">
      <c r="A12" s="65" t="s">
        <v>166</v>
      </c>
      <c r="B12" s="34">
        <v>1.1464000000000001</v>
      </c>
      <c r="C12" s="35">
        <f t="shared" si="0"/>
        <v>0.51999829296800004</v>
      </c>
      <c r="D12" s="35">
        <v>0.52</v>
      </c>
      <c r="E12" s="35">
        <f t="shared" si="1"/>
        <v>1.146403763336</v>
      </c>
    </row>
    <row r="13" spans="1:9" x14ac:dyDescent="0.25">
      <c r="A13" s="65" t="s">
        <v>165</v>
      </c>
      <c r="B13" s="34">
        <v>0.56220000000000003</v>
      </c>
      <c r="C13" s="35">
        <f t="shared" si="0"/>
        <v>0.25500963041400004</v>
      </c>
      <c r="D13" s="35">
        <v>0.255</v>
      </c>
      <c r="E13" s="35">
        <f t="shared" si="1"/>
        <v>0.56217876855900006</v>
      </c>
    </row>
    <row r="14" spans="1:9" x14ac:dyDescent="0.25">
      <c r="A14" s="44"/>
      <c r="B14" s="20">
        <v>0</v>
      </c>
      <c r="C14" s="21">
        <f t="shared" si="0"/>
        <v>0</v>
      </c>
      <c r="D14" s="21">
        <v>0</v>
      </c>
      <c r="E14" s="21">
        <f t="shared" si="1"/>
        <v>0</v>
      </c>
    </row>
    <row r="15" spans="1:9" x14ac:dyDescent="0.25">
      <c r="A15" s="44"/>
      <c r="B15" s="20">
        <v>0</v>
      </c>
      <c r="C15" s="21">
        <f t="shared" si="0"/>
        <v>0</v>
      </c>
      <c r="D15" s="21">
        <v>0</v>
      </c>
      <c r="E15" s="21">
        <f t="shared" si="1"/>
        <v>0</v>
      </c>
    </row>
    <row r="16" spans="1:9" x14ac:dyDescent="0.25">
      <c r="A16" s="44"/>
      <c r="B16" s="20">
        <v>0</v>
      </c>
      <c r="C16" s="21">
        <f t="shared" si="0"/>
        <v>0</v>
      </c>
      <c r="D16" s="21">
        <v>0</v>
      </c>
      <c r="E16" s="21">
        <f t="shared" si="1"/>
        <v>0</v>
      </c>
    </row>
    <row r="17" spans="1:5" x14ac:dyDescent="0.25">
      <c r="A17" s="44"/>
      <c r="B17" s="20">
        <v>0</v>
      </c>
      <c r="C17" s="21">
        <f t="shared" si="0"/>
        <v>0</v>
      </c>
      <c r="D17" s="21">
        <v>0</v>
      </c>
      <c r="E17" s="21">
        <f t="shared" si="1"/>
        <v>0</v>
      </c>
    </row>
    <row r="18" spans="1:5" x14ac:dyDescent="0.25">
      <c r="A18" s="27" t="s">
        <v>48</v>
      </c>
      <c r="B18" s="25">
        <f>SUM(B2:B5)</f>
        <v>6.6513</v>
      </c>
      <c r="C18" s="25">
        <f>SUM(C2:C5)</f>
        <v>3.0169789305810002</v>
      </c>
      <c r="D18" s="25">
        <f>SUM(D2:D5)</f>
        <v>3.0169999999999999</v>
      </c>
      <c r="E18" s="25">
        <f>SUM(E2:E5)</f>
        <v>6.6513464499705997</v>
      </c>
    </row>
    <row r="19" spans="1:5" x14ac:dyDescent="0.25">
      <c r="A19" s="27" t="s">
        <v>45</v>
      </c>
      <c r="B19" s="25">
        <f>SUM(B6:B17)</f>
        <v>6.0298999999999987</v>
      </c>
      <c r="C19" s="25">
        <f>SUM(C6:C17)</f>
        <v>2.7351166318630002</v>
      </c>
      <c r="D19" s="25">
        <f>SUM(D6:D17)</f>
        <v>2.7349999999999999</v>
      </c>
      <c r="E19" s="25">
        <f>SUM(E6:E17)</f>
        <v>6.0296428706229994</v>
      </c>
    </row>
    <row r="20" spans="1:5" x14ac:dyDescent="0.25">
      <c r="A20" s="27" t="s">
        <v>46</v>
      </c>
      <c r="B20" s="25">
        <f>SUM(B5:B17)</f>
        <v>8.2257000000000016</v>
      </c>
      <c r="C20" s="25">
        <f>SUM(C5:C17)</f>
        <v>3.7311147579089998</v>
      </c>
      <c r="D20" s="25">
        <f>SUM(D5:D17)</f>
        <v>3.7310000000000003</v>
      </c>
      <c r="E20" s="25">
        <f>SUM(E5:E17)</f>
        <v>8.2254470019357999</v>
      </c>
    </row>
    <row r="21" spans="1:5" x14ac:dyDescent="0.25">
      <c r="A21" s="27" t="s">
        <v>28</v>
      </c>
      <c r="B21" s="25">
        <f>SUM(B2:B17)</f>
        <v>12.681200000000002</v>
      </c>
      <c r="C21" s="25">
        <f>SUM(C2:C17)</f>
        <v>5.7520955624440013</v>
      </c>
      <c r="D21" s="25">
        <f>SUM(D2:D17)</f>
        <v>5.7519999999999998</v>
      </c>
      <c r="E21" s="25">
        <f>SUM(E2:E17)</f>
        <v>12.6809893205936</v>
      </c>
    </row>
    <row r="23" spans="1:5" x14ac:dyDescent="0.25">
      <c r="A23" s="28" t="s">
        <v>30</v>
      </c>
      <c r="B23" s="28" t="s">
        <v>92</v>
      </c>
      <c r="C23" s="28" t="s">
        <v>91</v>
      </c>
      <c r="D23" s="28" t="s">
        <v>93</v>
      </c>
      <c r="E23" s="28" t="s">
        <v>94</v>
      </c>
    </row>
    <row r="24" spans="1:5" x14ac:dyDescent="0.25">
      <c r="A24">
        <v>1</v>
      </c>
      <c r="B24">
        <v>2940</v>
      </c>
      <c r="C24">
        <v>990</v>
      </c>
      <c r="D24">
        <v>109.5</v>
      </c>
      <c r="E24">
        <v>73.2</v>
      </c>
    </row>
    <row r="25" spans="1:5" x14ac:dyDescent="0.25">
      <c r="A25">
        <v>2</v>
      </c>
      <c r="B25">
        <v>1360</v>
      </c>
      <c r="C25">
        <v>100</v>
      </c>
      <c r="D25">
        <v>88.5</v>
      </c>
      <c r="E25">
        <v>71.099999999999994</v>
      </c>
    </row>
    <row r="27" spans="1:5" x14ac:dyDescent="0.25">
      <c r="A27" s="28" t="s">
        <v>96</v>
      </c>
      <c r="B27" s="28" t="s">
        <v>100</v>
      </c>
      <c r="C27" s="28" t="s">
        <v>97</v>
      </c>
      <c r="D27" s="28" t="s">
        <v>98</v>
      </c>
      <c r="E27" s="28" t="s">
        <v>99</v>
      </c>
    </row>
    <row r="28" spans="1:5" x14ac:dyDescent="0.25">
      <c r="A28" t="s">
        <v>191</v>
      </c>
      <c r="B28">
        <v>10.5</v>
      </c>
      <c r="C28" t="s">
        <v>192</v>
      </c>
      <c r="D28" t="s">
        <v>192</v>
      </c>
      <c r="E28" t="s">
        <v>192</v>
      </c>
    </row>
    <row r="30" spans="1:5" x14ac:dyDescent="0.25">
      <c r="A30" s="28" t="s">
        <v>95</v>
      </c>
      <c r="B30" s="28" t="s">
        <v>106</v>
      </c>
      <c r="C30" s="28" t="s">
        <v>105</v>
      </c>
      <c r="D30" s="28" t="s">
        <v>107</v>
      </c>
      <c r="E30" s="28" t="s">
        <v>108</v>
      </c>
    </row>
    <row r="31" spans="1:5" x14ac:dyDescent="0.25">
      <c r="A31">
        <v>1.63916</v>
      </c>
      <c r="B31" s="64">
        <v>95000</v>
      </c>
      <c r="C31" s="64">
        <v>99000</v>
      </c>
      <c r="D31" t="s">
        <v>193</v>
      </c>
      <c r="E31" t="s">
        <v>193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H38" sqref="H38"/>
    </sheetView>
  </sheetViews>
  <sheetFormatPr defaultRowHeight="15" x14ac:dyDescent="0.25"/>
  <cols>
    <col min="1" max="1" width="17.5703125" customWidth="1"/>
    <col min="2" max="2" width="13.5703125" customWidth="1"/>
    <col min="3" max="3" width="12.42578125" customWidth="1"/>
    <col min="4" max="4" width="11" customWidth="1"/>
    <col min="5" max="5" width="13" customWidth="1"/>
  </cols>
  <sheetData>
    <row r="1" spans="1:5" x14ac:dyDescent="0.25">
      <c r="A1" s="26" t="s">
        <v>14</v>
      </c>
      <c r="B1" s="15" t="s">
        <v>15</v>
      </c>
      <c r="C1" s="15" t="s">
        <v>16</v>
      </c>
      <c r="D1" s="15" t="s">
        <v>17</v>
      </c>
      <c r="E1" s="15" t="s">
        <v>18</v>
      </c>
    </row>
    <row r="2" spans="1:5" x14ac:dyDescent="0.25">
      <c r="A2" s="45" t="s">
        <v>19</v>
      </c>
      <c r="B2" s="46">
        <v>1.98</v>
      </c>
      <c r="C2" s="47">
        <f t="shared" ref="C2:C17" si="0">PRODUCT(B2,0.45359237)</f>
        <v>0.89811289260000005</v>
      </c>
      <c r="D2" s="47">
        <v>0.89811289260000005</v>
      </c>
      <c r="E2" s="47">
        <f t="shared" ref="E2:E17" si="1">PRODUCT(D2,2.2046226218)</f>
        <v>1.9799999999561939</v>
      </c>
    </row>
    <row r="3" spans="1:5" x14ac:dyDescent="0.25">
      <c r="A3" s="45" t="s">
        <v>20</v>
      </c>
      <c r="B3" s="46">
        <v>0.44</v>
      </c>
      <c r="C3" s="47">
        <f t="shared" si="0"/>
        <v>0.19958064280000001</v>
      </c>
      <c r="D3" s="47">
        <v>0.19958064280000001</v>
      </c>
      <c r="E3" s="47">
        <f t="shared" si="1"/>
        <v>0.43999999999026534</v>
      </c>
    </row>
    <row r="4" spans="1:5" x14ac:dyDescent="0.25">
      <c r="A4" s="45" t="s">
        <v>3</v>
      </c>
      <c r="B4" s="46">
        <v>3.5274000000000001</v>
      </c>
      <c r="C4" s="47">
        <f t="shared" si="0"/>
        <v>1.6000017259380002</v>
      </c>
      <c r="D4" s="47">
        <v>1.6</v>
      </c>
      <c r="E4" s="47">
        <f t="shared" si="1"/>
        <v>3.5273961948800001</v>
      </c>
    </row>
    <row r="5" spans="1:5" x14ac:dyDescent="0.25">
      <c r="A5" s="68" t="s">
        <v>21</v>
      </c>
      <c r="B5" s="67">
        <v>3.5026999999999999</v>
      </c>
      <c r="C5" s="66">
        <f t="shared" si="0"/>
        <v>1.588797994399</v>
      </c>
      <c r="D5" s="67">
        <v>1.5888</v>
      </c>
      <c r="E5" s="66">
        <f t="shared" si="1"/>
        <v>3.50270442151584</v>
      </c>
    </row>
    <row r="6" spans="1:5" x14ac:dyDescent="0.25">
      <c r="A6" s="65" t="s">
        <v>24</v>
      </c>
      <c r="B6" s="34">
        <v>0.67020000000000002</v>
      </c>
      <c r="C6" s="35">
        <f t="shared" si="0"/>
        <v>0.30399760637400003</v>
      </c>
      <c r="D6" s="35">
        <v>0.30399999999999999</v>
      </c>
      <c r="E6" s="35">
        <f t="shared" si="1"/>
        <v>0.67020527702720001</v>
      </c>
    </row>
    <row r="7" spans="1:5" x14ac:dyDescent="0.25">
      <c r="A7" s="65" t="s">
        <v>185</v>
      </c>
      <c r="B7" s="34">
        <v>1.3184</v>
      </c>
      <c r="C7" s="35">
        <f t="shared" si="0"/>
        <v>0.59801618060799999</v>
      </c>
      <c r="D7" s="35">
        <v>0.59799999999999998</v>
      </c>
      <c r="E7" s="35">
        <f t="shared" si="1"/>
        <v>1.3183643278363999</v>
      </c>
    </row>
    <row r="8" spans="1:5" x14ac:dyDescent="0.25">
      <c r="A8" s="65" t="s">
        <v>184</v>
      </c>
      <c r="B8" s="34">
        <v>1.7196</v>
      </c>
      <c r="C8" s="35">
        <f t="shared" si="0"/>
        <v>0.77999743945200006</v>
      </c>
      <c r="D8" s="35">
        <v>0.78</v>
      </c>
      <c r="E8" s="35">
        <f t="shared" si="1"/>
        <v>1.719605645004</v>
      </c>
    </row>
    <row r="9" spans="1:5" x14ac:dyDescent="0.25">
      <c r="A9" s="65" t="s">
        <v>39</v>
      </c>
      <c r="B9" s="34">
        <v>1.1023000000000001</v>
      </c>
      <c r="C9" s="35">
        <f t="shared" si="0"/>
        <v>0.49999486945100002</v>
      </c>
      <c r="D9" s="35">
        <v>0.5</v>
      </c>
      <c r="E9" s="35">
        <f t="shared" si="1"/>
        <v>1.1023113109</v>
      </c>
    </row>
    <row r="10" spans="1:5" x14ac:dyDescent="0.25">
      <c r="A10" s="65" t="s">
        <v>183</v>
      </c>
      <c r="B10" s="34">
        <v>0.76939999999999997</v>
      </c>
      <c r="C10" s="35">
        <f t="shared" si="0"/>
        <v>0.34899396947799999</v>
      </c>
      <c r="D10" s="35">
        <v>0.34899999999999998</v>
      </c>
      <c r="E10" s="35">
        <f t="shared" si="1"/>
        <v>0.76941329500819999</v>
      </c>
    </row>
    <row r="11" spans="1:5" x14ac:dyDescent="0.25">
      <c r="A11" s="65" t="s">
        <v>160</v>
      </c>
      <c r="B11" s="34">
        <v>1.8738999999999999</v>
      </c>
      <c r="C11" s="35">
        <f t="shared" si="0"/>
        <v>0.84998674214299996</v>
      </c>
      <c r="D11" s="35">
        <v>0.85</v>
      </c>
      <c r="E11" s="35">
        <f t="shared" si="1"/>
        <v>1.87392922853</v>
      </c>
    </row>
    <row r="12" spans="1:5" x14ac:dyDescent="0.25">
      <c r="A12" s="65" t="s">
        <v>182</v>
      </c>
      <c r="B12" s="34">
        <v>0.75949999999999995</v>
      </c>
      <c r="C12" s="35">
        <f t="shared" si="0"/>
        <v>0.34450340501499999</v>
      </c>
      <c r="D12" s="35">
        <v>0.34449999999999997</v>
      </c>
      <c r="E12" s="35">
        <f t="shared" si="1"/>
        <v>0.75949249321009993</v>
      </c>
    </row>
    <row r="13" spans="1:5" x14ac:dyDescent="0.25">
      <c r="A13" s="65" t="s">
        <v>181</v>
      </c>
      <c r="B13" s="34">
        <v>0.63929999999999998</v>
      </c>
      <c r="C13" s="35">
        <f t="shared" si="0"/>
        <v>0.28998160214099999</v>
      </c>
      <c r="D13" s="35">
        <v>0.28999999999999998</v>
      </c>
      <c r="E13" s="35">
        <f t="shared" si="1"/>
        <v>0.63934056032199993</v>
      </c>
    </row>
    <row r="14" spans="1:5" x14ac:dyDescent="0.25">
      <c r="A14" s="44"/>
      <c r="B14" s="20">
        <v>0</v>
      </c>
      <c r="C14" s="21">
        <f t="shared" si="0"/>
        <v>0</v>
      </c>
      <c r="D14" s="21">
        <v>0</v>
      </c>
      <c r="E14" s="21">
        <f t="shared" si="1"/>
        <v>0</v>
      </c>
    </row>
    <row r="15" spans="1:5" x14ac:dyDescent="0.25">
      <c r="A15" s="44"/>
      <c r="B15" s="20">
        <v>0</v>
      </c>
      <c r="C15" s="21">
        <f t="shared" si="0"/>
        <v>0</v>
      </c>
      <c r="D15" s="21">
        <v>0</v>
      </c>
      <c r="E15" s="21">
        <f t="shared" si="1"/>
        <v>0</v>
      </c>
    </row>
    <row r="16" spans="1:5" x14ac:dyDescent="0.25">
      <c r="A16" s="44"/>
      <c r="B16" s="20">
        <v>0</v>
      </c>
      <c r="C16" s="21">
        <f t="shared" si="0"/>
        <v>0</v>
      </c>
      <c r="D16" s="21">
        <v>0</v>
      </c>
      <c r="E16" s="21">
        <f t="shared" si="1"/>
        <v>0</v>
      </c>
    </row>
    <row r="17" spans="1:5" x14ac:dyDescent="0.25">
      <c r="A17" s="44"/>
      <c r="B17" s="20">
        <v>0</v>
      </c>
      <c r="C17" s="21">
        <f t="shared" si="0"/>
        <v>0</v>
      </c>
      <c r="D17" s="21">
        <v>0</v>
      </c>
      <c r="E17" s="21">
        <f t="shared" si="1"/>
        <v>0</v>
      </c>
    </row>
    <row r="18" spans="1:5" x14ac:dyDescent="0.25">
      <c r="A18" s="27" t="s">
        <v>48</v>
      </c>
      <c r="B18" s="25">
        <f>SUM(B2:B5)</f>
        <v>9.4500999999999991</v>
      </c>
      <c r="C18" s="25">
        <f>SUM(C2:C5)</f>
        <v>4.2864932557370006</v>
      </c>
      <c r="D18" s="25">
        <f>SUM(D2:D5)</f>
        <v>4.2864935354</v>
      </c>
      <c r="E18" s="25">
        <f>SUM(E2:E5)</f>
        <v>9.4501006163422989</v>
      </c>
    </row>
    <row r="19" spans="1:5" x14ac:dyDescent="0.25">
      <c r="A19" s="27" t="s">
        <v>45</v>
      </c>
      <c r="B19" s="25">
        <f>SUM(B6:B17)</f>
        <v>8.8525999999999989</v>
      </c>
      <c r="C19" s="25">
        <f>SUM(C6:C17)</f>
        <v>4.0154718146619999</v>
      </c>
      <c r="D19" s="25">
        <f>SUM(D6:D17)</f>
        <v>4.0154999999999994</v>
      </c>
      <c r="E19" s="25">
        <f>SUM(E6:E17)</f>
        <v>8.8526621378378998</v>
      </c>
    </row>
    <row r="20" spans="1:5" x14ac:dyDescent="0.25">
      <c r="A20" s="27" t="s">
        <v>46</v>
      </c>
      <c r="B20" s="25">
        <f>SUM(B5:B17)</f>
        <v>12.355299999999998</v>
      </c>
      <c r="C20" s="25">
        <f>SUM(C5:C17)</f>
        <v>5.6042698090609999</v>
      </c>
      <c r="D20" s="25">
        <f>SUM(D5:D17)</f>
        <v>5.6043000000000003</v>
      </c>
      <c r="E20" s="25">
        <f>SUM(E5:E17)</f>
        <v>12.355366559353739</v>
      </c>
    </row>
    <row r="21" spans="1:5" x14ac:dyDescent="0.25">
      <c r="A21" s="27" t="s">
        <v>28</v>
      </c>
      <c r="B21" s="25">
        <f>SUM(B2:B17)</f>
        <v>18.302699999999994</v>
      </c>
      <c r="C21" s="25">
        <f>SUM(C2:C17)</f>
        <v>8.3019650703989996</v>
      </c>
      <c r="D21" s="25">
        <f>SUM(D2:D17)</f>
        <v>8.3019935353999994</v>
      </c>
      <c r="E21" s="25">
        <f>SUM(E2:E17)</f>
        <v>18.3027627541802</v>
      </c>
    </row>
    <row r="23" spans="1:5" x14ac:dyDescent="0.25">
      <c r="A23" s="28" t="s">
        <v>30</v>
      </c>
      <c r="B23" s="28" t="s">
        <v>92</v>
      </c>
      <c r="C23" s="28" t="s">
        <v>91</v>
      </c>
      <c r="D23" s="28" t="s">
        <v>93</v>
      </c>
      <c r="E23" s="28" t="s">
        <v>94</v>
      </c>
    </row>
    <row r="24" spans="1:5" x14ac:dyDescent="0.25">
      <c r="A24">
        <v>1</v>
      </c>
      <c r="B24">
        <v>2900</v>
      </c>
      <c r="C24">
        <v>100</v>
      </c>
      <c r="D24">
        <v>102</v>
      </c>
      <c r="E24">
        <v>78</v>
      </c>
    </row>
    <row r="25" spans="1:5" x14ac:dyDescent="0.25">
      <c r="A25">
        <v>2</v>
      </c>
      <c r="B25">
        <v>2800</v>
      </c>
      <c r="C25">
        <v>1200</v>
      </c>
      <c r="D25">
        <v>116</v>
      </c>
      <c r="E25">
        <v>93.3</v>
      </c>
    </row>
    <row r="27" spans="1:5" x14ac:dyDescent="0.25">
      <c r="A27" s="28" t="s">
        <v>96</v>
      </c>
      <c r="B27" s="28" t="s">
        <v>100</v>
      </c>
      <c r="C27" s="28" t="s">
        <v>97</v>
      </c>
      <c r="D27" s="28" t="s">
        <v>98</v>
      </c>
      <c r="E27" s="28" t="s">
        <v>99</v>
      </c>
    </row>
    <row r="28" spans="1:5" x14ac:dyDescent="0.25">
      <c r="A28">
        <v>104646</v>
      </c>
      <c r="B28">
        <v>10.5</v>
      </c>
    </row>
    <row r="30" spans="1:5" x14ac:dyDescent="0.25">
      <c r="A30" s="28" t="s">
        <v>95</v>
      </c>
      <c r="B30" s="28" t="s">
        <v>106</v>
      </c>
      <c r="C30" s="28" t="s">
        <v>105</v>
      </c>
      <c r="D30" s="28" t="s">
        <v>107</v>
      </c>
      <c r="E30" s="28" t="s">
        <v>108</v>
      </c>
    </row>
    <row r="31" spans="1:5" x14ac:dyDescent="0.25">
      <c r="A31">
        <v>2.2452200000000002</v>
      </c>
      <c r="B31" s="64">
        <v>90000</v>
      </c>
      <c r="C31" s="64">
        <v>96000</v>
      </c>
      <c r="E31">
        <v>11.75</v>
      </c>
    </row>
    <row r="33" spans="1:4" x14ac:dyDescent="0.25">
      <c r="A33" t="s">
        <v>164</v>
      </c>
      <c r="B33" t="s">
        <v>180</v>
      </c>
      <c r="C33" t="s">
        <v>179</v>
      </c>
      <c r="D33" t="s">
        <v>158</v>
      </c>
    </row>
    <row r="34" spans="1:4" x14ac:dyDescent="0.25">
      <c r="A34" t="s">
        <v>33</v>
      </c>
      <c r="C34">
        <v>64.515000000000001</v>
      </c>
      <c r="D34">
        <v>66.180000000000007</v>
      </c>
    </row>
    <row r="35" spans="1:4" x14ac:dyDescent="0.25">
      <c r="A35" t="s">
        <v>34</v>
      </c>
      <c r="C35">
        <v>62.338999999999999</v>
      </c>
      <c r="D35">
        <v>64.875</v>
      </c>
    </row>
    <row r="36" spans="1:4" x14ac:dyDescent="0.25">
      <c r="B36">
        <f>B34-B35</f>
        <v>0</v>
      </c>
      <c r="C36">
        <f>C34-C35</f>
        <v>2.1760000000000019</v>
      </c>
      <c r="D36">
        <f>D34-D35</f>
        <v>1.3050000000000068</v>
      </c>
    </row>
    <row r="37" spans="1:4" x14ac:dyDescent="0.25">
      <c r="A37" t="s">
        <v>178</v>
      </c>
    </row>
    <row r="38" spans="1:4" x14ac:dyDescent="0.25">
      <c r="A38" t="s">
        <v>33</v>
      </c>
      <c r="C38">
        <v>63.354999999999997</v>
      </c>
      <c r="D38">
        <v>65.408000000000001</v>
      </c>
    </row>
    <row r="39" spans="1:4" x14ac:dyDescent="0.25">
      <c r="A39" t="s">
        <v>34</v>
      </c>
      <c r="C39">
        <v>62.472999999999999</v>
      </c>
      <c r="D39">
        <v>64.322000000000003</v>
      </c>
    </row>
    <row r="40" spans="1:4" x14ac:dyDescent="0.25">
      <c r="B40">
        <f>B38-B39</f>
        <v>0</v>
      </c>
      <c r="C40">
        <f>C38-C39</f>
        <v>0.8819999999999979</v>
      </c>
      <c r="D40">
        <f>D38-D39</f>
        <v>1.0859999999999985</v>
      </c>
    </row>
    <row r="41" spans="1:4" x14ac:dyDescent="0.25">
      <c r="A41" t="s">
        <v>177</v>
      </c>
      <c r="C41">
        <f>C40+C36</f>
        <v>3.0579999999999998</v>
      </c>
      <c r="D41">
        <f>SUM(D40,D36)</f>
        <v>2.3910000000000053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B18" sqref="B18"/>
    </sheetView>
  </sheetViews>
  <sheetFormatPr defaultRowHeight="15" x14ac:dyDescent="0.25"/>
  <cols>
    <col min="1" max="1" width="13.85546875" customWidth="1"/>
    <col min="2" max="2" width="13" customWidth="1"/>
    <col min="3" max="3" width="11.85546875" customWidth="1"/>
    <col min="4" max="4" width="10.85546875" customWidth="1"/>
    <col min="5" max="5" width="13" customWidth="1"/>
  </cols>
  <sheetData>
    <row r="1" spans="1:5" x14ac:dyDescent="0.25">
      <c r="A1" s="26" t="s">
        <v>14</v>
      </c>
      <c r="B1" s="15" t="s">
        <v>15</v>
      </c>
      <c r="C1" s="15" t="s">
        <v>16</v>
      </c>
      <c r="D1" s="15" t="s">
        <v>17</v>
      </c>
      <c r="E1" s="15" t="s">
        <v>18</v>
      </c>
    </row>
    <row r="2" spans="1:5" x14ac:dyDescent="0.25">
      <c r="A2" s="45" t="s">
        <v>19</v>
      </c>
      <c r="B2" s="46">
        <v>1.98</v>
      </c>
      <c r="C2" s="47">
        <f t="shared" ref="C2:C17" si="0">PRODUCT(B2,0.45359237)</f>
        <v>0.89811289260000005</v>
      </c>
      <c r="D2" s="47">
        <v>0.89811289260000005</v>
      </c>
      <c r="E2" s="47">
        <f t="shared" ref="E2:E17" si="1">PRODUCT(D2,2.2046226218)</f>
        <v>1.9799999999561939</v>
      </c>
    </row>
    <row r="3" spans="1:5" x14ac:dyDescent="0.25">
      <c r="A3" s="45" t="s">
        <v>188</v>
      </c>
      <c r="B3" s="46">
        <v>0.18290000000000001</v>
      </c>
      <c r="C3" s="47">
        <f t="shared" si="0"/>
        <v>8.2962044473000013E-2</v>
      </c>
      <c r="D3" s="47">
        <f>12.2*6.8/1000</f>
        <v>8.2959999999999992E-2</v>
      </c>
      <c r="E3" s="47">
        <f t="shared" si="1"/>
        <v>0.18289549270452798</v>
      </c>
    </row>
    <row r="4" spans="1:5" x14ac:dyDescent="0.25">
      <c r="A4" s="45" t="s">
        <v>3</v>
      </c>
      <c r="B4" s="46">
        <v>6.6139000000000001</v>
      </c>
      <c r="C4" s="47">
        <f t="shared" si="0"/>
        <v>3.0000145759430001</v>
      </c>
      <c r="D4" s="47">
        <v>3</v>
      </c>
      <c r="E4" s="47">
        <f t="shared" si="1"/>
        <v>6.6138678653999996</v>
      </c>
    </row>
    <row r="5" spans="1:5" x14ac:dyDescent="0.25">
      <c r="A5" s="74" t="s">
        <v>21</v>
      </c>
      <c r="B5" s="73">
        <v>3.5026999999999999</v>
      </c>
      <c r="C5" s="72">
        <f t="shared" si="0"/>
        <v>1.588797994399</v>
      </c>
      <c r="D5" s="73">
        <v>1.5888</v>
      </c>
      <c r="E5" s="72">
        <f t="shared" si="1"/>
        <v>3.50270442151584</v>
      </c>
    </row>
    <row r="6" spans="1:5" x14ac:dyDescent="0.25">
      <c r="A6" s="44" t="s">
        <v>39</v>
      </c>
      <c r="B6" s="20">
        <v>1.3</v>
      </c>
      <c r="C6" s="21">
        <f t="shared" si="0"/>
        <v>0.58967008100000007</v>
      </c>
      <c r="D6" s="21">
        <v>0.5897</v>
      </c>
      <c r="E6" s="21">
        <f t="shared" si="1"/>
        <v>1.30006596007546</v>
      </c>
    </row>
    <row r="7" spans="1:5" x14ac:dyDescent="0.25">
      <c r="A7" s="44" t="s">
        <v>187</v>
      </c>
      <c r="B7" s="20">
        <v>0.18290000000000001</v>
      </c>
      <c r="C7" s="21">
        <f t="shared" si="0"/>
        <v>8.2962044473000013E-2</v>
      </c>
      <c r="D7" s="21">
        <f>12.2*6.8/1000</f>
        <v>8.2959999999999992E-2</v>
      </c>
      <c r="E7" s="21">
        <f t="shared" si="1"/>
        <v>0.18289549270452798</v>
      </c>
    </row>
    <row r="8" spans="1:5" x14ac:dyDescent="0.25">
      <c r="A8" s="44" t="s">
        <v>186</v>
      </c>
      <c r="B8" s="20">
        <v>4.75</v>
      </c>
      <c r="C8" s="21">
        <f t="shared" si="0"/>
        <v>2.1545637575000001</v>
      </c>
      <c r="D8" s="21">
        <v>2.1545999999999998</v>
      </c>
      <c r="E8" s="21">
        <f t="shared" si="1"/>
        <v>4.7500799009302801</v>
      </c>
    </row>
    <row r="9" spans="1:5" x14ac:dyDescent="0.25">
      <c r="A9" s="44"/>
      <c r="B9" s="20">
        <v>0</v>
      </c>
      <c r="C9" s="21">
        <f t="shared" si="0"/>
        <v>0</v>
      </c>
      <c r="D9" s="21">
        <v>0</v>
      </c>
      <c r="E9" s="21">
        <f t="shared" si="1"/>
        <v>0</v>
      </c>
    </row>
    <row r="10" spans="1:5" x14ac:dyDescent="0.25">
      <c r="A10" s="44"/>
      <c r="B10" s="20">
        <v>0</v>
      </c>
      <c r="C10" s="21">
        <f t="shared" si="0"/>
        <v>0</v>
      </c>
      <c r="D10" s="21">
        <v>0</v>
      </c>
      <c r="E10" s="21">
        <f t="shared" si="1"/>
        <v>0</v>
      </c>
    </row>
    <row r="11" spans="1:5" x14ac:dyDescent="0.25">
      <c r="A11" s="44"/>
      <c r="B11" s="20">
        <v>0</v>
      </c>
      <c r="C11" s="21">
        <f t="shared" si="0"/>
        <v>0</v>
      </c>
      <c r="D11" s="21">
        <v>0</v>
      </c>
      <c r="E11" s="21">
        <f t="shared" si="1"/>
        <v>0</v>
      </c>
    </row>
    <row r="12" spans="1:5" x14ac:dyDescent="0.25">
      <c r="A12" s="44"/>
      <c r="B12" s="20">
        <v>0</v>
      </c>
      <c r="C12" s="21">
        <f t="shared" si="0"/>
        <v>0</v>
      </c>
      <c r="D12" s="21">
        <v>0</v>
      </c>
      <c r="E12" s="21">
        <f t="shared" si="1"/>
        <v>0</v>
      </c>
    </row>
    <row r="13" spans="1:5" x14ac:dyDescent="0.25">
      <c r="A13" s="44"/>
      <c r="B13" s="20">
        <v>0</v>
      </c>
      <c r="C13" s="21">
        <f t="shared" si="0"/>
        <v>0</v>
      </c>
      <c r="D13" s="21">
        <v>0</v>
      </c>
      <c r="E13" s="21">
        <f t="shared" si="1"/>
        <v>0</v>
      </c>
    </row>
    <row r="14" spans="1:5" x14ac:dyDescent="0.25">
      <c r="A14" s="44"/>
      <c r="B14" s="20">
        <v>0</v>
      </c>
      <c r="C14" s="21">
        <f t="shared" si="0"/>
        <v>0</v>
      </c>
      <c r="D14" s="21">
        <v>0</v>
      </c>
      <c r="E14" s="21">
        <f t="shared" si="1"/>
        <v>0</v>
      </c>
    </row>
    <row r="15" spans="1:5" x14ac:dyDescent="0.25">
      <c r="A15" s="44"/>
      <c r="B15" s="20">
        <v>0</v>
      </c>
      <c r="C15" s="21">
        <f t="shared" si="0"/>
        <v>0</v>
      </c>
      <c r="D15" s="21">
        <v>0</v>
      </c>
      <c r="E15" s="21">
        <f t="shared" si="1"/>
        <v>0</v>
      </c>
    </row>
    <row r="16" spans="1:5" x14ac:dyDescent="0.25">
      <c r="A16" s="44"/>
      <c r="B16" s="20">
        <v>0</v>
      </c>
      <c r="C16" s="21">
        <f t="shared" si="0"/>
        <v>0</v>
      </c>
      <c r="D16" s="21">
        <v>0</v>
      </c>
      <c r="E16" s="21">
        <f t="shared" si="1"/>
        <v>0</v>
      </c>
    </row>
    <row r="17" spans="1:5" x14ac:dyDescent="0.25">
      <c r="A17" s="44"/>
      <c r="B17" s="20">
        <v>0</v>
      </c>
      <c r="C17" s="21">
        <f t="shared" si="0"/>
        <v>0</v>
      </c>
      <c r="D17" s="21">
        <v>0</v>
      </c>
      <c r="E17" s="21">
        <f t="shared" si="1"/>
        <v>0</v>
      </c>
    </row>
    <row r="18" spans="1:5" x14ac:dyDescent="0.25">
      <c r="A18" s="27" t="s">
        <v>48</v>
      </c>
      <c r="B18" s="25">
        <f>SUM(B2:B5)</f>
        <v>12.279499999999999</v>
      </c>
      <c r="C18" s="25">
        <f>SUM(C2:C5)</f>
        <v>5.5698875074150003</v>
      </c>
      <c r="D18" s="25">
        <f>SUM(D2:D5)</f>
        <v>5.5698728926000003</v>
      </c>
      <c r="E18" s="25">
        <f>SUM(E2:E5)</f>
        <v>12.279467779576562</v>
      </c>
    </row>
    <row r="19" spans="1:5" x14ac:dyDescent="0.25">
      <c r="A19" s="27" t="s">
        <v>45</v>
      </c>
      <c r="B19" s="25">
        <f>SUM(B6:B17)</f>
        <v>6.2328999999999999</v>
      </c>
      <c r="C19" s="25">
        <f>SUM(C6:C17)</f>
        <v>2.8271958829730002</v>
      </c>
      <c r="D19" s="25">
        <f>SUM(D6:D17)</f>
        <v>2.8272599999999999</v>
      </c>
      <c r="E19" s="25">
        <f>SUM(E6:E17)</f>
        <v>6.2330413537102682</v>
      </c>
    </row>
    <row r="20" spans="1:5" x14ac:dyDescent="0.25">
      <c r="A20" s="27" t="s">
        <v>46</v>
      </c>
      <c r="B20" s="25">
        <f>SUM(B5:B17)</f>
        <v>9.7355999999999998</v>
      </c>
      <c r="C20" s="25">
        <f>SUM(C5:C17)</f>
        <v>4.4159938773720002</v>
      </c>
      <c r="D20" s="25">
        <f>SUM(D5:D17)</f>
        <v>4.4160599999999999</v>
      </c>
      <c r="E20" s="25">
        <f>SUM(E5:E17)</f>
        <v>9.735745775226107</v>
      </c>
    </row>
    <row r="21" spans="1:5" x14ac:dyDescent="0.25">
      <c r="A21" s="27" t="s">
        <v>28</v>
      </c>
      <c r="B21" s="25">
        <f>SUM(B2:B17)</f>
        <v>18.5124</v>
      </c>
      <c r="C21" s="25">
        <f>SUM(C2:C17)</f>
        <v>8.3970833903880013</v>
      </c>
      <c r="D21" s="25">
        <f>SUM(D2:D17)</f>
        <v>8.3971328926000002</v>
      </c>
      <c r="E21" s="25">
        <f>SUM(E2:E17)</f>
        <v>18.51250913328683</v>
      </c>
    </row>
    <row r="23" spans="1:5" x14ac:dyDescent="0.25">
      <c r="A23" s="28" t="s">
        <v>30</v>
      </c>
      <c r="B23" s="28" t="s">
        <v>92</v>
      </c>
      <c r="C23" s="28" t="s">
        <v>91</v>
      </c>
      <c r="D23" s="28" t="s">
        <v>93</v>
      </c>
      <c r="E23" s="28" t="s">
        <v>94</v>
      </c>
    </row>
    <row r="24" spans="1:5" x14ac:dyDescent="0.25">
      <c r="A24">
        <v>1</v>
      </c>
      <c r="B24">
        <v>2750</v>
      </c>
      <c r="C24">
        <v>100</v>
      </c>
      <c r="D24">
        <v>69</v>
      </c>
      <c r="E24">
        <v>42.6</v>
      </c>
    </row>
    <row r="25" spans="1:5" x14ac:dyDescent="0.25">
      <c r="A25">
        <v>2</v>
      </c>
      <c r="B25">
        <v>2750</v>
      </c>
      <c r="C25">
        <v>1700</v>
      </c>
      <c r="D25">
        <v>70.599999999999994</v>
      </c>
      <c r="E25">
        <v>59</v>
      </c>
    </row>
    <row r="27" spans="1:5" x14ac:dyDescent="0.25">
      <c r="A27" s="28" t="s">
        <v>96</v>
      </c>
      <c r="B27" s="28" t="s">
        <v>100</v>
      </c>
      <c r="C27" s="28" t="s">
        <v>97</v>
      </c>
      <c r="D27" s="28" t="s">
        <v>98</v>
      </c>
      <c r="E27" s="28" t="s">
        <v>99</v>
      </c>
    </row>
    <row r="28" spans="1:5" x14ac:dyDescent="0.25">
      <c r="A28" s="64">
        <v>96392</v>
      </c>
      <c r="B28">
        <v>12</v>
      </c>
    </row>
    <row r="30" spans="1:5" x14ac:dyDescent="0.25">
      <c r="A30" s="28" t="s">
        <v>95</v>
      </c>
      <c r="B30" s="28" t="s">
        <v>106</v>
      </c>
      <c r="C30" s="28" t="s">
        <v>105</v>
      </c>
      <c r="D30" s="28" t="s">
        <v>107</v>
      </c>
      <c r="E30" s="28" t="s">
        <v>108</v>
      </c>
    </row>
    <row r="31" spans="1:5" x14ac:dyDescent="0.25">
      <c r="A31">
        <v>2.0228000000000002</v>
      </c>
      <c r="B31" s="64">
        <v>10500</v>
      </c>
      <c r="C31" s="64">
        <v>102100</v>
      </c>
      <c r="D31">
        <v>11.3</v>
      </c>
      <c r="E31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E29" sqref="E29"/>
    </sheetView>
  </sheetViews>
  <sheetFormatPr defaultRowHeight="15" x14ac:dyDescent="0.25"/>
  <cols>
    <col min="1" max="1" width="15.28515625" customWidth="1"/>
    <col min="2" max="2" width="12.7109375" customWidth="1"/>
    <col min="3" max="3" width="12.140625" customWidth="1"/>
    <col min="4" max="5" width="12.42578125" customWidth="1"/>
  </cols>
  <sheetData>
    <row r="1" spans="1:5" x14ac:dyDescent="0.25">
      <c r="A1" s="14" t="s">
        <v>14</v>
      </c>
      <c r="B1" s="15" t="s">
        <v>15</v>
      </c>
      <c r="C1" s="15" t="s">
        <v>16</v>
      </c>
      <c r="D1" s="15" t="s">
        <v>17</v>
      </c>
      <c r="E1" s="15" t="s">
        <v>18</v>
      </c>
    </row>
    <row r="2" spans="1:5" x14ac:dyDescent="0.25">
      <c r="A2" s="1" t="s">
        <v>19</v>
      </c>
      <c r="B2" s="16">
        <v>1.98</v>
      </c>
      <c r="C2" s="17">
        <f>PRODUCT(B2,0.45359237)</f>
        <v>0.89811289260000005</v>
      </c>
      <c r="D2" s="16">
        <v>0.9</v>
      </c>
      <c r="E2" s="17">
        <f t="shared" ref="E2:E14" si="0">PRODUCT(D2,2.2046226218)</f>
        <v>1.9841603596200001</v>
      </c>
    </row>
    <row r="3" spans="1:5" x14ac:dyDescent="0.25">
      <c r="A3" s="1" t="s">
        <v>20</v>
      </c>
      <c r="B3" s="16">
        <v>0.44</v>
      </c>
      <c r="C3" s="17">
        <f>PRODUCT(B3,0.45359237)</f>
        <v>0.19958064280000001</v>
      </c>
      <c r="D3" s="16">
        <v>0.2</v>
      </c>
      <c r="E3" s="17">
        <f t="shared" si="0"/>
        <v>0.44092452436000001</v>
      </c>
    </row>
    <row r="4" spans="1:5" x14ac:dyDescent="0.25">
      <c r="A4" s="1" t="s">
        <v>3</v>
      </c>
      <c r="B4" s="16">
        <v>3.5274000000000001</v>
      </c>
      <c r="C4" s="17">
        <f t="shared" ref="C4:C14" si="1">PRODUCT(B4,0.45359237)</f>
        <v>1.6000017259380002</v>
      </c>
      <c r="D4" s="16">
        <v>1.6</v>
      </c>
      <c r="E4" s="17">
        <f t="shared" si="0"/>
        <v>3.5273961948800001</v>
      </c>
    </row>
    <row r="5" spans="1:5" x14ac:dyDescent="0.25">
      <c r="A5" s="3" t="s">
        <v>21</v>
      </c>
      <c r="B5" s="18">
        <v>2.99</v>
      </c>
      <c r="C5" s="19">
        <f t="shared" si="1"/>
        <v>1.3562411863000001</v>
      </c>
      <c r="D5" s="18">
        <v>1.3562000000000001</v>
      </c>
      <c r="E5" s="19">
        <f t="shared" si="0"/>
        <v>2.9899091996851603</v>
      </c>
    </row>
    <row r="6" spans="1:5" x14ac:dyDescent="0.25">
      <c r="A6" s="7" t="s">
        <v>70</v>
      </c>
      <c r="B6" s="20">
        <v>2.4</v>
      </c>
      <c r="C6" s="21">
        <f t="shared" si="1"/>
        <v>1.0886216879999999</v>
      </c>
      <c r="D6" s="20">
        <v>1.0886</v>
      </c>
      <c r="E6" s="21">
        <f t="shared" si="0"/>
        <v>2.3999521860914799</v>
      </c>
    </row>
    <row r="7" spans="1:5" x14ac:dyDescent="0.25">
      <c r="A7" s="7" t="s">
        <v>57</v>
      </c>
      <c r="B7" s="20">
        <v>2.4</v>
      </c>
      <c r="C7" s="21">
        <f t="shared" si="1"/>
        <v>1.0886216879999999</v>
      </c>
      <c r="D7" s="20">
        <v>1.0886</v>
      </c>
      <c r="E7" s="21">
        <f t="shared" si="0"/>
        <v>2.3999521860914799</v>
      </c>
    </row>
    <row r="8" spans="1:5" x14ac:dyDescent="0.25">
      <c r="A8" s="7" t="s">
        <v>23</v>
      </c>
      <c r="B8" s="20">
        <v>2.5</v>
      </c>
      <c r="C8" s="21">
        <f t="shared" si="1"/>
        <v>1.1339809250000001</v>
      </c>
      <c r="D8" s="20">
        <v>1.1339999999999999</v>
      </c>
      <c r="E8" s="21">
        <f t="shared" si="0"/>
        <v>2.5000420531212</v>
      </c>
    </row>
    <row r="9" spans="1:5" x14ac:dyDescent="0.25">
      <c r="A9" s="7"/>
      <c r="B9" s="20">
        <v>0</v>
      </c>
      <c r="C9" s="21">
        <f t="shared" si="1"/>
        <v>0</v>
      </c>
      <c r="D9" s="20">
        <v>0</v>
      </c>
      <c r="E9" s="21">
        <f t="shared" si="0"/>
        <v>0</v>
      </c>
    </row>
    <row r="10" spans="1:5" x14ac:dyDescent="0.25">
      <c r="A10" s="7"/>
      <c r="B10" s="20">
        <v>0</v>
      </c>
      <c r="C10" s="21">
        <f t="shared" si="1"/>
        <v>0</v>
      </c>
      <c r="D10" s="20">
        <v>0</v>
      </c>
      <c r="E10" s="21">
        <f t="shared" si="0"/>
        <v>0</v>
      </c>
    </row>
    <row r="11" spans="1:5" x14ac:dyDescent="0.25">
      <c r="A11" s="7"/>
      <c r="B11" s="20">
        <v>0</v>
      </c>
      <c r="C11" s="21">
        <f t="shared" si="1"/>
        <v>0</v>
      </c>
      <c r="D11" s="20">
        <v>0</v>
      </c>
      <c r="E11" s="21">
        <f t="shared" si="0"/>
        <v>0</v>
      </c>
    </row>
    <row r="12" spans="1:5" x14ac:dyDescent="0.25">
      <c r="A12" s="7"/>
      <c r="B12" s="20">
        <v>0</v>
      </c>
      <c r="C12" s="21">
        <f t="shared" si="1"/>
        <v>0</v>
      </c>
      <c r="D12" s="20">
        <v>0</v>
      </c>
      <c r="E12" s="21">
        <f t="shared" si="0"/>
        <v>0</v>
      </c>
    </row>
    <row r="13" spans="1:5" x14ac:dyDescent="0.25">
      <c r="A13" s="7"/>
      <c r="B13" s="20">
        <v>0</v>
      </c>
      <c r="C13" s="21">
        <f t="shared" si="1"/>
        <v>0</v>
      </c>
      <c r="D13" s="20">
        <v>0</v>
      </c>
      <c r="E13" s="21">
        <f t="shared" si="0"/>
        <v>0</v>
      </c>
    </row>
    <row r="14" spans="1:5" x14ac:dyDescent="0.25">
      <c r="A14" s="12"/>
      <c r="B14" s="22">
        <v>0</v>
      </c>
      <c r="C14" s="23">
        <f t="shared" si="1"/>
        <v>0</v>
      </c>
      <c r="D14" s="22">
        <v>0</v>
      </c>
      <c r="E14" s="23">
        <f t="shared" si="0"/>
        <v>0</v>
      </c>
    </row>
    <row r="15" spans="1:5" x14ac:dyDescent="0.25">
      <c r="A15" s="5" t="s">
        <v>48</v>
      </c>
      <c r="B15" s="24">
        <f>SUM(B2:B5)</f>
        <v>8.9374000000000002</v>
      </c>
      <c r="C15" s="25">
        <f>SUM(C2:C5)</f>
        <v>4.0539364476380007</v>
      </c>
      <c r="D15" s="24">
        <f>SUM(D2:D5)</f>
        <v>4.0562000000000005</v>
      </c>
      <c r="E15" s="25">
        <f>SUM(E2:E5)</f>
        <v>8.9423902785451599</v>
      </c>
    </row>
    <row r="16" spans="1:5" x14ac:dyDescent="0.25">
      <c r="A16" s="5" t="s">
        <v>45</v>
      </c>
      <c r="B16" s="24">
        <f>SUM(B6:B14)</f>
        <v>7.3</v>
      </c>
      <c r="C16" s="25">
        <f>SUM(C6:C13)</f>
        <v>3.3112243010000002</v>
      </c>
      <c r="D16" s="24">
        <f>SUM(D6:D14)</f>
        <v>3.3111999999999999</v>
      </c>
      <c r="E16" s="25">
        <f>SUM(E6:E13)</f>
        <v>7.2999464253041602</v>
      </c>
    </row>
    <row r="17" spans="1:5" x14ac:dyDescent="0.25">
      <c r="A17" s="5" t="s">
        <v>46</v>
      </c>
      <c r="B17" s="24">
        <f>SUM(B5:B14)</f>
        <v>10.290000000000001</v>
      </c>
      <c r="C17" s="25">
        <f>SUM(C5:C13)</f>
        <v>4.6674654873000003</v>
      </c>
      <c r="D17" s="24">
        <f>SUM(D5:D14)</f>
        <v>4.6673999999999998</v>
      </c>
      <c r="E17" s="25">
        <f>SUM(E5:E13)</f>
        <v>10.28985562498932</v>
      </c>
    </row>
    <row r="18" spans="1:5" x14ac:dyDescent="0.25">
      <c r="A18" s="5" t="s">
        <v>28</v>
      </c>
      <c r="B18" s="24">
        <f>SUM(B2:B14)</f>
        <v>16.237400000000001</v>
      </c>
      <c r="C18" s="25">
        <f>SUM(C2:C14)</f>
        <v>7.3651607486380009</v>
      </c>
      <c r="D18" s="24">
        <f>SUM(D2:D14)</f>
        <v>7.3673999999999999</v>
      </c>
      <c r="E18" s="25">
        <f>SUM(E2:E14)</f>
        <v>16.242336703849318</v>
      </c>
    </row>
    <row r="20" spans="1:5" x14ac:dyDescent="0.25">
      <c r="A20" s="28" t="s">
        <v>30</v>
      </c>
      <c r="B20" s="28" t="s">
        <v>92</v>
      </c>
      <c r="C20" s="28" t="s">
        <v>91</v>
      </c>
      <c r="D20" s="28" t="s">
        <v>93</v>
      </c>
      <c r="E20" s="28" t="s">
        <v>94</v>
      </c>
    </row>
    <row r="21" spans="1:5" x14ac:dyDescent="0.25">
      <c r="A21">
        <v>1</v>
      </c>
      <c r="B21">
        <v>2250</v>
      </c>
      <c r="C21">
        <v>100</v>
      </c>
      <c r="D21">
        <v>50</v>
      </c>
      <c r="E21">
        <v>40</v>
      </c>
    </row>
    <row r="22" spans="1:5" x14ac:dyDescent="0.25">
      <c r="A22">
        <v>2</v>
      </c>
      <c r="B22">
        <v>400</v>
      </c>
      <c r="C22">
        <v>100</v>
      </c>
      <c r="D22">
        <v>50</v>
      </c>
      <c r="E22">
        <v>40</v>
      </c>
    </row>
    <row r="24" spans="1:5" x14ac:dyDescent="0.25">
      <c r="A24" s="28" t="s">
        <v>96</v>
      </c>
      <c r="B24" s="28" t="s">
        <v>100</v>
      </c>
      <c r="C24" s="28" t="s">
        <v>97</v>
      </c>
      <c r="D24" s="28" t="s">
        <v>98</v>
      </c>
      <c r="E24" s="28" t="s">
        <v>99</v>
      </c>
    </row>
    <row r="25" spans="1:5" x14ac:dyDescent="0.25">
      <c r="A25">
        <v>106000</v>
      </c>
      <c r="B25">
        <v>10.5</v>
      </c>
      <c r="C25">
        <v>4.22</v>
      </c>
      <c r="D25">
        <v>4</v>
      </c>
      <c r="E25">
        <v>-7.59</v>
      </c>
    </row>
    <row r="27" spans="1:5" x14ac:dyDescent="0.25">
      <c r="A27" s="28" t="s">
        <v>95</v>
      </c>
      <c r="B27" s="28" t="s">
        <v>106</v>
      </c>
      <c r="C27" s="28" t="s">
        <v>105</v>
      </c>
      <c r="D27" s="28" t="s">
        <v>107</v>
      </c>
      <c r="E27" s="28" t="s">
        <v>108</v>
      </c>
    </row>
    <row r="28" spans="1:5" x14ac:dyDescent="0.25">
      <c r="A28">
        <v>1.4046700000000001</v>
      </c>
      <c r="B28">
        <v>99900</v>
      </c>
      <c r="C28">
        <v>100500</v>
      </c>
      <c r="D28">
        <v>11.6</v>
      </c>
      <c r="E28">
        <v>11.5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M27" sqref="M27"/>
    </sheetView>
  </sheetViews>
  <sheetFormatPr defaultRowHeight="15" x14ac:dyDescent="0.25"/>
  <cols>
    <col min="1" max="1" width="18.140625" customWidth="1"/>
    <col min="2" max="2" width="14.5703125" customWidth="1"/>
    <col min="3" max="3" width="11.5703125" customWidth="1"/>
    <col min="4" max="4" width="10.85546875" customWidth="1"/>
    <col min="5" max="5" width="13.140625" customWidth="1"/>
  </cols>
  <sheetData>
    <row r="1" spans="1:8" x14ac:dyDescent="0.25">
      <c r="A1" s="26" t="s">
        <v>14</v>
      </c>
      <c r="B1" s="15" t="s">
        <v>15</v>
      </c>
      <c r="C1" s="15" t="s">
        <v>16</v>
      </c>
      <c r="D1" s="15" t="s">
        <v>17</v>
      </c>
      <c r="E1" s="15" t="s">
        <v>18</v>
      </c>
    </row>
    <row r="2" spans="1:8" x14ac:dyDescent="0.25">
      <c r="A2" s="45" t="s">
        <v>19</v>
      </c>
      <c r="B2" s="46">
        <v>2.0404</v>
      </c>
      <c r="C2" s="47">
        <f t="shared" ref="C2:C17" si="0">PRODUCT(B2,0.45359237)</f>
        <v>0.92550987174800003</v>
      </c>
      <c r="D2" s="47">
        <v>0.92549999999999999</v>
      </c>
      <c r="E2" s="47">
        <f t="shared" ref="E2:E17" si="1">PRODUCT(D2,2.2046226218)</f>
        <v>2.0403782364758998</v>
      </c>
    </row>
    <row r="3" spans="1:8" x14ac:dyDescent="0.25">
      <c r="A3" s="45" t="s">
        <v>20</v>
      </c>
      <c r="B3" s="46">
        <v>0.44</v>
      </c>
      <c r="C3" s="47">
        <f t="shared" si="0"/>
        <v>0.19958064280000001</v>
      </c>
      <c r="D3" s="47">
        <v>0.19958064280000001</v>
      </c>
      <c r="E3" s="47">
        <f t="shared" si="1"/>
        <v>0.43999999999026534</v>
      </c>
    </row>
    <row r="4" spans="1:8" x14ac:dyDescent="0.25">
      <c r="A4" s="45" t="s">
        <v>3</v>
      </c>
      <c r="B4" s="46">
        <v>3.5274000000000001</v>
      </c>
      <c r="C4" s="47">
        <f t="shared" si="0"/>
        <v>1.6000017259380002</v>
      </c>
      <c r="D4" s="47">
        <v>1.6</v>
      </c>
      <c r="E4" s="47">
        <f t="shared" si="1"/>
        <v>3.5273961948800001</v>
      </c>
      <c r="G4" t="s">
        <v>204</v>
      </c>
      <c r="H4" t="s">
        <v>203</v>
      </c>
    </row>
    <row r="5" spans="1:8" x14ac:dyDescent="0.25">
      <c r="A5" s="68" t="s">
        <v>21</v>
      </c>
      <c r="B5" s="67">
        <v>3.4171999999999998</v>
      </c>
      <c r="C5" s="66">
        <f t="shared" si="0"/>
        <v>1.5500158467639999</v>
      </c>
      <c r="D5" s="67">
        <v>1.55</v>
      </c>
      <c r="E5" s="66">
        <f t="shared" si="1"/>
        <v>3.4171650637900002</v>
      </c>
      <c r="G5" t="s">
        <v>202</v>
      </c>
      <c r="H5" t="s">
        <v>201</v>
      </c>
    </row>
    <row r="6" spans="1:8" x14ac:dyDescent="0.25">
      <c r="A6" s="44"/>
      <c r="B6" s="20">
        <v>0</v>
      </c>
      <c r="C6" s="21">
        <f t="shared" si="0"/>
        <v>0</v>
      </c>
      <c r="D6" s="21">
        <v>0</v>
      </c>
      <c r="E6" s="21">
        <f t="shared" si="1"/>
        <v>0</v>
      </c>
    </row>
    <row r="7" spans="1:8" x14ac:dyDescent="0.25">
      <c r="A7" s="65" t="s">
        <v>200</v>
      </c>
      <c r="B7" s="34">
        <v>1.6314</v>
      </c>
      <c r="C7" s="35">
        <f t="shared" si="0"/>
        <v>0.73999059241800003</v>
      </c>
      <c r="D7" s="35">
        <v>0.74</v>
      </c>
      <c r="E7" s="35">
        <f t="shared" si="1"/>
        <v>1.631420740132</v>
      </c>
    </row>
    <row r="8" spans="1:8" x14ac:dyDescent="0.25">
      <c r="A8" s="65" t="s">
        <v>199</v>
      </c>
      <c r="B8" s="34">
        <v>1.4330000000000001</v>
      </c>
      <c r="C8" s="35">
        <f t="shared" si="0"/>
        <v>0.64999786621000011</v>
      </c>
      <c r="D8" s="35">
        <v>0.65</v>
      </c>
      <c r="E8" s="35">
        <f t="shared" si="1"/>
        <v>1.43300470417</v>
      </c>
    </row>
    <row r="9" spans="1:8" x14ac:dyDescent="0.25">
      <c r="A9" s="65" t="s">
        <v>198</v>
      </c>
      <c r="B9" s="34">
        <v>1.3557999999999999</v>
      </c>
      <c r="C9" s="35">
        <f t="shared" si="0"/>
        <v>0.61498053524599994</v>
      </c>
      <c r="D9" s="35">
        <v>0.61499999999999999</v>
      </c>
      <c r="E9" s="35">
        <f t="shared" si="1"/>
        <v>1.3558429124069999</v>
      </c>
    </row>
    <row r="10" spans="1:8" x14ac:dyDescent="0.25">
      <c r="A10" s="65" t="s">
        <v>197</v>
      </c>
      <c r="B10" s="34">
        <v>1.3669</v>
      </c>
      <c r="C10" s="35">
        <f t="shared" si="0"/>
        <v>0.62001541055300002</v>
      </c>
      <c r="D10" s="35">
        <v>0.62</v>
      </c>
      <c r="E10" s="35">
        <f t="shared" si="1"/>
        <v>1.3668660255159999</v>
      </c>
    </row>
    <row r="11" spans="1:8" x14ac:dyDescent="0.25">
      <c r="A11" s="65" t="s">
        <v>160</v>
      </c>
      <c r="B11" s="34">
        <v>1.1023000000000001</v>
      </c>
      <c r="C11" s="35">
        <f t="shared" si="0"/>
        <v>0.49999486945100002</v>
      </c>
      <c r="D11" s="35">
        <v>0.5</v>
      </c>
      <c r="E11" s="35">
        <f t="shared" si="1"/>
        <v>1.1023113109</v>
      </c>
    </row>
    <row r="12" spans="1:8" x14ac:dyDescent="0.25">
      <c r="A12" s="65" t="s">
        <v>196</v>
      </c>
      <c r="B12" s="34">
        <v>1.1399999999999999</v>
      </c>
      <c r="C12" s="35">
        <f t="shared" si="0"/>
        <v>0.51709530179999996</v>
      </c>
      <c r="D12" s="35">
        <v>0.52</v>
      </c>
      <c r="E12" s="35">
        <f t="shared" si="1"/>
        <v>1.146403763336</v>
      </c>
    </row>
    <row r="13" spans="1:8" x14ac:dyDescent="0.25">
      <c r="A13" s="44"/>
      <c r="B13" s="20">
        <v>0</v>
      </c>
      <c r="C13" s="21">
        <f t="shared" si="0"/>
        <v>0</v>
      </c>
      <c r="D13" s="21">
        <v>0</v>
      </c>
      <c r="E13" s="21">
        <f t="shared" si="1"/>
        <v>0</v>
      </c>
    </row>
    <row r="14" spans="1:8" x14ac:dyDescent="0.25">
      <c r="A14" s="44"/>
      <c r="B14" s="20">
        <v>0</v>
      </c>
      <c r="C14" s="21">
        <f t="shared" si="0"/>
        <v>0</v>
      </c>
      <c r="D14" s="21">
        <v>0</v>
      </c>
      <c r="E14" s="21">
        <f t="shared" si="1"/>
        <v>0</v>
      </c>
    </row>
    <row r="15" spans="1:8" x14ac:dyDescent="0.25">
      <c r="A15" s="44"/>
      <c r="B15" s="20">
        <v>0</v>
      </c>
      <c r="C15" s="21">
        <f t="shared" si="0"/>
        <v>0</v>
      </c>
      <c r="D15" s="21">
        <v>0</v>
      </c>
      <c r="E15" s="21">
        <f t="shared" si="1"/>
        <v>0</v>
      </c>
    </row>
    <row r="16" spans="1:8" x14ac:dyDescent="0.25">
      <c r="A16" s="44"/>
      <c r="B16" s="20">
        <v>0</v>
      </c>
      <c r="C16" s="21">
        <f t="shared" si="0"/>
        <v>0</v>
      </c>
      <c r="D16" s="21">
        <v>0</v>
      </c>
      <c r="E16" s="21">
        <f t="shared" si="1"/>
        <v>0</v>
      </c>
    </row>
    <row r="17" spans="1:5" x14ac:dyDescent="0.25">
      <c r="A17" s="44"/>
      <c r="B17" s="20">
        <v>0</v>
      </c>
      <c r="C17" s="21">
        <f t="shared" si="0"/>
        <v>0</v>
      </c>
      <c r="D17" s="21">
        <v>0</v>
      </c>
      <c r="E17" s="21">
        <f t="shared" si="1"/>
        <v>0</v>
      </c>
    </row>
    <row r="18" spans="1:5" x14ac:dyDescent="0.25">
      <c r="A18" s="27" t="s">
        <v>48</v>
      </c>
      <c r="B18" s="25">
        <f>SUM(B2:B5)</f>
        <v>9.4249999999999989</v>
      </c>
      <c r="C18" s="25">
        <f>SUM(C2:C5)</f>
        <v>4.2751080872500005</v>
      </c>
      <c r="D18" s="25">
        <f>SUM(D2:D5)</f>
        <v>4.2750806427999999</v>
      </c>
      <c r="E18" s="25">
        <f>SUM(E2:E5)</f>
        <v>9.4249394951361651</v>
      </c>
    </row>
    <row r="19" spans="1:5" x14ac:dyDescent="0.25">
      <c r="A19" s="27" t="s">
        <v>45</v>
      </c>
      <c r="B19" s="25">
        <f>SUM(B6:B17)</f>
        <v>8.0294000000000008</v>
      </c>
      <c r="C19" s="25">
        <f>SUM(C6:C17)</f>
        <v>3.6420745756780004</v>
      </c>
      <c r="D19" s="25">
        <f>SUM(D6:D17)</f>
        <v>3.645</v>
      </c>
      <c r="E19" s="25">
        <f>SUM(E6:E17)</f>
        <v>8.0358494564610012</v>
      </c>
    </row>
    <row r="20" spans="1:5" x14ac:dyDescent="0.25">
      <c r="A20" s="27" t="s">
        <v>46</v>
      </c>
      <c r="B20" s="25">
        <f>SUM(B5:B17)</f>
        <v>11.446599999999998</v>
      </c>
      <c r="C20" s="25">
        <f>SUM(C5:C17)</f>
        <v>5.1920904224419999</v>
      </c>
      <c r="D20" s="25">
        <f>SUM(D5:D17)</f>
        <v>5.1950000000000003</v>
      </c>
      <c r="E20" s="25">
        <f>SUM(E5:E17)</f>
        <v>11.453014520250999</v>
      </c>
    </row>
    <row r="21" spans="1:5" x14ac:dyDescent="0.25">
      <c r="A21" s="27" t="s">
        <v>28</v>
      </c>
      <c r="B21" s="25">
        <f>SUM(B2:B17)</f>
        <v>17.4544</v>
      </c>
      <c r="C21" s="25">
        <f>SUM(C2:C17)</f>
        <v>7.9171826629280009</v>
      </c>
      <c r="D21" s="25">
        <f>SUM(D2:D17)</f>
        <v>7.9200806428000003</v>
      </c>
      <c r="E21" s="25">
        <f>SUM(E2:E17)</f>
        <v>17.460788951597166</v>
      </c>
    </row>
    <row r="23" spans="1:5" x14ac:dyDescent="0.25">
      <c r="A23" s="28" t="s">
        <v>30</v>
      </c>
      <c r="B23" s="28" t="s">
        <v>92</v>
      </c>
      <c r="C23" s="28" t="s">
        <v>91</v>
      </c>
      <c r="D23" s="28" t="s">
        <v>93</v>
      </c>
      <c r="E23" s="28" t="s">
        <v>94</v>
      </c>
    </row>
    <row r="24" spans="1:5" x14ac:dyDescent="0.25">
      <c r="A24">
        <v>1</v>
      </c>
      <c r="B24">
        <v>2650</v>
      </c>
      <c r="C24">
        <v>125</v>
      </c>
      <c r="D24">
        <v>42.6</v>
      </c>
      <c r="E24">
        <v>5.6</v>
      </c>
    </row>
    <row r="25" spans="1:5" x14ac:dyDescent="0.25">
      <c r="A25">
        <v>2</v>
      </c>
      <c r="B25">
        <v>2425</v>
      </c>
      <c r="C25">
        <v>100</v>
      </c>
      <c r="D25">
        <v>41.1</v>
      </c>
      <c r="E25">
        <v>19</v>
      </c>
    </row>
    <row r="27" spans="1:5" x14ac:dyDescent="0.25">
      <c r="A27" s="28" t="s">
        <v>96</v>
      </c>
      <c r="B27" s="28" t="s">
        <v>100</v>
      </c>
      <c r="C27" s="28" t="s">
        <v>97</v>
      </c>
      <c r="D27" s="28" t="s">
        <v>98</v>
      </c>
      <c r="E27" s="28" t="s">
        <v>99</v>
      </c>
    </row>
    <row r="28" spans="1:5" x14ac:dyDescent="0.25">
      <c r="A28" s="64">
        <v>81502</v>
      </c>
      <c r="B28">
        <v>10.5</v>
      </c>
    </row>
    <row r="30" spans="1:5" x14ac:dyDescent="0.25">
      <c r="A30" s="28" t="s">
        <v>95</v>
      </c>
      <c r="B30" s="28" t="s">
        <v>106</v>
      </c>
      <c r="C30" s="28" t="s">
        <v>105</v>
      </c>
      <c r="D30" s="28" t="s">
        <v>107</v>
      </c>
      <c r="E30" s="28" t="s">
        <v>108</v>
      </c>
    </row>
    <row r="31" spans="1:5" x14ac:dyDescent="0.25">
      <c r="A31">
        <v>2.8218299999999998</v>
      </c>
      <c r="B31" s="64">
        <v>84500</v>
      </c>
      <c r="C31" s="64">
        <v>82000</v>
      </c>
      <c r="D31">
        <v>10</v>
      </c>
      <c r="E31">
        <v>10.5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6" workbookViewId="0">
      <selection activeCell="D31" sqref="D31:E31"/>
    </sheetView>
  </sheetViews>
  <sheetFormatPr defaultRowHeight="15" x14ac:dyDescent="0.25"/>
  <cols>
    <col min="1" max="1" width="18.42578125" customWidth="1"/>
    <col min="2" max="2" width="14" customWidth="1"/>
    <col min="3" max="3" width="12.140625" customWidth="1"/>
    <col min="4" max="4" width="10.28515625" customWidth="1"/>
    <col min="5" max="5" width="12.28515625" customWidth="1"/>
  </cols>
  <sheetData>
    <row r="1" spans="1:7" x14ac:dyDescent="0.25">
      <c r="A1" s="26" t="s">
        <v>14</v>
      </c>
      <c r="B1" s="15" t="s">
        <v>15</v>
      </c>
      <c r="C1" s="15" t="s">
        <v>16</v>
      </c>
      <c r="D1" s="15" t="s">
        <v>17</v>
      </c>
      <c r="E1" s="15" t="s">
        <v>18</v>
      </c>
    </row>
    <row r="2" spans="1:7" x14ac:dyDescent="0.25">
      <c r="A2" s="45" t="s">
        <v>19</v>
      </c>
      <c r="B2" s="46">
        <v>2.0404</v>
      </c>
      <c r="C2" s="47">
        <f t="shared" ref="C2:C17" si="0">PRODUCT(B2,0.45359237)</f>
        <v>0.92550987174800003</v>
      </c>
      <c r="D2" s="47">
        <v>0.92549999999999999</v>
      </c>
      <c r="E2" s="47">
        <f t="shared" ref="E2:E17" si="1">PRODUCT(D2,2.2046226218)</f>
        <v>2.0403782364758998</v>
      </c>
    </row>
    <row r="3" spans="1:7" x14ac:dyDescent="0.25">
      <c r="A3" s="45" t="s">
        <v>206</v>
      </c>
      <c r="B3" s="46">
        <v>0.19189999999999999</v>
      </c>
      <c r="C3" s="47">
        <f t="shared" si="0"/>
        <v>8.7044375802999993E-2</v>
      </c>
      <c r="D3" s="47">
        <f>12.8*6.8/1000</f>
        <v>8.7040000000000006E-2</v>
      </c>
      <c r="E3" s="47">
        <f t="shared" si="1"/>
        <v>0.191890353001472</v>
      </c>
    </row>
    <row r="4" spans="1:7" x14ac:dyDescent="0.25">
      <c r="A4" s="45" t="s">
        <v>3</v>
      </c>
      <c r="B4" s="46">
        <v>6.6139000000000001</v>
      </c>
      <c r="C4" s="47">
        <f t="shared" si="0"/>
        <v>3.0000145759430001</v>
      </c>
      <c r="D4" s="47">
        <v>3</v>
      </c>
      <c r="E4" s="47">
        <f t="shared" si="1"/>
        <v>6.6138678653999996</v>
      </c>
    </row>
    <row r="5" spans="1:7" x14ac:dyDescent="0.25">
      <c r="A5" s="68" t="s">
        <v>21</v>
      </c>
      <c r="B5" s="67">
        <v>3.5026999999999999</v>
      </c>
      <c r="C5" s="66">
        <f t="shared" si="0"/>
        <v>1.588797994399</v>
      </c>
      <c r="D5" s="67">
        <v>1.5888</v>
      </c>
      <c r="E5" s="66">
        <f t="shared" si="1"/>
        <v>3.50270442151584</v>
      </c>
    </row>
    <row r="6" spans="1:7" x14ac:dyDescent="0.25">
      <c r="A6" s="65" t="s">
        <v>205</v>
      </c>
      <c r="B6" s="34">
        <v>2.2179000000000002</v>
      </c>
      <c r="C6" s="35">
        <f t="shared" si="0"/>
        <v>1.0060225174230002</v>
      </c>
      <c r="D6" s="35">
        <v>1.006</v>
      </c>
      <c r="E6" s="35">
        <f t="shared" si="1"/>
        <v>2.2178503575308</v>
      </c>
      <c r="G6" s="75"/>
    </row>
    <row r="7" spans="1:7" x14ac:dyDescent="0.25">
      <c r="A7" s="42" t="s">
        <v>6</v>
      </c>
      <c r="B7" s="43">
        <v>0</v>
      </c>
      <c r="C7" s="41">
        <f t="shared" si="0"/>
        <v>0</v>
      </c>
      <c r="D7" s="41">
        <v>2.4550000000000001</v>
      </c>
      <c r="E7" s="41">
        <f t="shared" si="1"/>
        <v>5.4123485365190005</v>
      </c>
      <c r="F7" t="s">
        <v>211</v>
      </c>
    </row>
    <row r="8" spans="1:7" x14ac:dyDescent="0.25">
      <c r="A8" s="44" t="s">
        <v>209</v>
      </c>
      <c r="B8" s="20">
        <v>0</v>
      </c>
      <c r="C8" s="21">
        <f t="shared" si="0"/>
        <v>0</v>
      </c>
      <c r="D8" s="21">
        <v>0</v>
      </c>
      <c r="E8" s="21">
        <f t="shared" si="1"/>
        <v>0</v>
      </c>
    </row>
    <row r="9" spans="1:7" x14ac:dyDescent="0.25">
      <c r="A9" s="44"/>
      <c r="B9" s="20">
        <v>0</v>
      </c>
      <c r="C9" s="21">
        <f t="shared" si="0"/>
        <v>0</v>
      </c>
      <c r="D9" s="21">
        <v>0</v>
      </c>
      <c r="E9" s="21">
        <f t="shared" si="1"/>
        <v>0</v>
      </c>
    </row>
    <row r="10" spans="1:7" x14ac:dyDescent="0.25">
      <c r="A10" s="44"/>
      <c r="B10" s="20">
        <v>0</v>
      </c>
      <c r="C10" s="21">
        <f t="shared" si="0"/>
        <v>0</v>
      </c>
      <c r="D10" s="21">
        <v>0</v>
      </c>
      <c r="E10" s="21">
        <f t="shared" si="1"/>
        <v>0</v>
      </c>
    </row>
    <row r="11" spans="1:7" x14ac:dyDescent="0.25">
      <c r="A11" s="44"/>
      <c r="B11" s="20">
        <v>0</v>
      </c>
      <c r="C11" s="21">
        <f t="shared" si="0"/>
        <v>0</v>
      </c>
      <c r="D11" s="21">
        <v>0</v>
      </c>
      <c r="E11" s="21">
        <f t="shared" si="1"/>
        <v>0</v>
      </c>
    </row>
    <row r="12" spans="1:7" x14ac:dyDescent="0.25">
      <c r="A12" s="44"/>
      <c r="B12" s="20">
        <v>0</v>
      </c>
      <c r="C12" s="21">
        <f t="shared" si="0"/>
        <v>0</v>
      </c>
      <c r="D12" s="21">
        <v>0</v>
      </c>
      <c r="E12" s="21">
        <f t="shared" si="1"/>
        <v>0</v>
      </c>
    </row>
    <row r="13" spans="1:7" x14ac:dyDescent="0.25">
      <c r="A13" s="44"/>
      <c r="B13" s="20">
        <v>0</v>
      </c>
      <c r="C13" s="21">
        <f t="shared" si="0"/>
        <v>0</v>
      </c>
      <c r="D13" s="21">
        <v>0</v>
      </c>
      <c r="E13" s="21">
        <f t="shared" si="1"/>
        <v>0</v>
      </c>
    </row>
    <row r="14" spans="1:7" x14ac:dyDescent="0.25">
      <c r="A14" s="44"/>
      <c r="B14" s="20">
        <v>0</v>
      </c>
      <c r="C14" s="21">
        <f t="shared" si="0"/>
        <v>0</v>
      </c>
      <c r="D14" s="21">
        <v>0</v>
      </c>
      <c r="E14" s="21">
        <f t="shared" si="1"/>
        <v>0</v>
      </c>
    </row>
    <row r="15" spans="1:7" x14ac:dyDescent="0.25">
      <c r="A15" s="44"/>
      <c r="B15" s="20">
        <v>0</v>
      </c>
      <c r="C15" s="21">
        <f t="shared" si="0"/>
        <v>0</v>
      </c>
      <c r="D15" s="21">
        <v>0</v>
      </c>
      <c r="E15" s="21">
        <f t="shared" si="1"/>
        <v>0</v>
      </c>
    </row>
    <row r="16" spans="1:7" x14ac:dyDescent="0.25">
      <c r="A16" s="44"/>
      <c r="B16" s="20">
        <v>0</v>
      </c>
      <c r="C16" s="21">
        <f t="shared" si="0"/>
        <v>0</v>
      </c>
      <c r="D16" s="21">
        <v>0</v>
      </c>
      <c r="E16" s="21">
        <f t="shared" si="1"/>
        <v>0</v>
      </c>
    </row>
    <row r="17" spans="1:5" x14ac:dyDescent="0.25">
      <c r="A17" s="44"/>
      <c r="B17" s="20">
        <v>0</v>
      </c>
      <c r="C17" s="21">
        <f t="shared" si="0"/>
        <v>0</v>
      </c>
      <c r="D17" s="21">
        <v>0</v>
      </c>
      <c r="E17" s="21">
        <f t="shared" si="1"/>
        <v>0</v>
      </c>
    </row>
    <row r="18" spans="1:5" x14ac:dyDescent="0.25">
      <c r="A18" s="27" t="s">
        <v>48</v>
      </c>
      <c r="B18" s="25">
        <f>SUM(B2:B5)</f>
        <v>12.3489</v>
      </c>
      <c r="C18" s="25">
        <f>SUM(C2:C5)</f>
        <v>5.6013668178930001</v>
      </c>
      <c r="D18" s="25">
        <f>SUM(D2:D5)</f>
        <v>5.6013399999999995</v>
      </c>
      <c r="E18" s="25">
        <f>SUM(E2:E5)</f>
        <v>12.348840876393211</v>
      </c>
    </row>
    <row r="19" spans="1:5" x14ac:dyDescent="0.25">
      <c r="A19" s="27" t="s">
        <v>45</v>
      </c>
      <c r="B19" s="25">
        <f>SUM(B6:B17)</f>
        <v>2.2179000000000002</v>
      </c>
      <c r="C19" s="25">
        <f>SUM(C6:C17)</f>
        <v>1.0060225174230002</v>
      </c>
      <c r="D19" s="25">
        <f>SUM(D6:D17)</f>
        <v>3.4610000000000003</v>
      </c>
      <c r="E19" s="25">
        <f>SUM(E6:E17)</f>
        <v>7.6301988940498005</v>
      </c>
    </row>
    <row r="20" spans="1:5" x14ac:dyDescent="0.25">
      <c r="A20" s="27" t="s">
        <v>46</v>
      </c>
      <c r="B20" s="25">
        <f>SUM(B5:B17)</f>
        <v>5.7206000000000001</v>
      </c>
      <c r="C20" s="25">
        <f>SUM(C5:C17)</f>
        <v>2.5948205118220002</v>
      </c>
      <c r="D20" s="25">
        <f>SUM(D5:D17)</f>
        <v>5.0498000000000003</v>
      </c>
      <c r="E20" s="25">
        <f>SUM(E5:E17)</f>
        <v>11.132903315565642</v>
      </c>
    </row>
    <row r="21" spans="1:5" x14ac:dyDescent="0.25">
      <c r="A21" s="27" t="s">
        <v>28</v>
      </c>
      <c r="B21" s="25">
        <f>SUM(B2:B17)</f>
        <v>14.566800000000001</v>
      </c>
      <c r="C21" s="25">
        <f>SUM(C2:C17)</f>
        <v>6.6073893353160003</v>
      </c>
      <c r="D21" s="25">
        <f>SUM(D2:D17)</f>
        <v>9.062339999999999</v>
      </c>
      <c r="E21" s="25">
        <f>SUM(E2:E17)</f>
        <v>19.979039770443013</v>
      </c>
    </row>
    <row r="23" spans="1:5" x14ac:dyDescent="0.25">
      <c r="A23" s="28" t="s">
        <v>30</v>
      </c>
      <c r="B23" s="28" t="s">
        <v>92</v>
      </c>
      <c r="C23" s="28" t="s">
        <v>91</v>
      </c>
      <c r="D23" s="28" t="s">
        <v>93</v>
      </c>
      <c r="E23" s="28" t="s">
        <v>94</v>
      </c>
    </row>
    <row r="24" spans="1:5" x14ac:dyDescent="0.25">
      <c r="A24">
        <v>1</v>
      </c>
      <c r="B24">
        <v>2550</v>
      </c>
      <c r="C24">
        <v>150</v>
      </c>
      <c r="D24">
        <v>42.1</v>
      </c>
      <c r="E24">
        <v>17</v>
      </c>
    </row>
    <row r="25" spans="1:5" x14ac:dyDescent="0.25">
      <c r="A25">
        <v>2</v>
      </c>
      <c r="B25">
        <v>2525</v>
      </c>
      <c r="C25">
        <v>1400</v>
      </c>
      <c r="D25">
        <v>41.7</v>
      </c>
      <c r="E25">
        <v>29.3</v>
      </c>
    </row>
    <row r="27" spans="1:5" x14ac:dyDescent="0.25">
      <c r="A27" s="28" t="s">
        <v>96</v>
      </c>
      <c r="B27" s="28" t="s">
        <v>100</v>
      </c>
      <c r="C27" s="28" t="s">
        <v>97</v>
      </c>
      <c r="D27" s="28" t="s">
        <v>98</v>
      </c>
      <c r="E27" s="28" t="s">
        <v>99</v>
      </c>
    </row>
    <row r="28" spans="1:5" x14ac:dyDescent="0.25">
      <c r="A28" s="64" t="s">
        <v>210</v>
      </c>
      <c r="B28">
        <v>12</v>
      </c>
    </row>
    <row r="30" spans="1:5" x14ac:dyDescent="0.25">
      <c r="A30" s="28" t="s">
        <v>95</v>
      </c>
      <c r="B30" s="28" t="s">
        <v>106</v>
      </c>
      <c r="C30" s="28" t="s">
        <v>105</v>
      </c>
      <c r="D30" s="28" t="s">
        <v>107</v>
      </c>
      <c r="E30" s="28" t="s">
        <v>108</v>
      </c>
    </row>
    <row r="31" spans="1:5" x14ac:dyDescent="0.25">
      <c r="A31">
        <v>2.0313699999999999</v>
      </c>
      <c r="B31" s="64" t="s">
        <v>208</v>
      </c>
      <c r="C31" s="64" t="s">
        <v>207</v>
      </c>
      <c r="D31">
        <v>8.9</v>
      </c>
      <c r="E31">
        <v>9.25</v>
      </c>
    </row>
  </sheetData>
  <pageMargins left="0.7" right="0.7" top="0.75" bottom="0.75" header="0.3" footer="0.3"/>
  <pageSetup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8" workbookViewId="0">
      <selection activeCell="D31" sqref="D31:E31"/>
    </sheetView>
  </sheetViews>
  <sheetFormatPr defaultRowHeight="15" x14ac:dyDescent="0.25"/>
  <cols>
    <col min="1" max="1" width="18.42578125" customWidth="1"/>
    <col min="2" max="2" width="14" customWidth="1"/>
    <col min="3" max="3" width="12.140625" customWidth="1"/>
    <col min="4" max="4" width="10.28515625" customWidth="1"/>
    <col min="5" max="5" width="12.28515625" customWidth="1"/>
  </cols>
  <sheetData>
    <row r="1" spans="1:7" x14ac:dyDescent="0.25">
      <c r="A1" s="26" t="s">
        <v>14</v>
      </c>
      <c r="B1" s="15" t="s">
        <v>15</v>
      </c>
      <c r="C1" s="15" t="s">
        <v>16</v>
      </c>
      <c r="D1" s="15" t="s">
        <v>17</v>
      </c>
      <c r="E1" s="15" t="s">
        <v>18</v>
      </c>
    </row>
    <row r="2" spans="1:7" x14ac:dyDescent="0.25">
      <c r="A2" s="45" t="s">
        <v>19</v>
      </c>
      <c r="B2" s="46">
        <v>2.0404</v>
      </c>
      <c r="C2" s="47">
        <f t="shared" ref="C2:C17" si="0">PRODUCT(B2,0.45359237)</f>
        <v>0.92550987174800003</v>
      </c>
      <c r="D2" s="47">
        <v>0.92549999999999999</v>
      </c>
      <c r="E2" s="47">
        <f t="shared" ref="E2:E17" si="1">PRODUCT(D2,2.2046226218)</f>
        <v>2.0403782364758998</v>
      </c>
    </row>
    <row r="3" spans="1:7" x14ac:dyDescent="0.25">
      <c r="A3" s="45" t="s">
        <v>206</v>
      </c>
      <c r="B3" s="46">
        <v>0.19189999999999999</v>
      </c>
      <c r="C3" s="47">
        <f t="shared" si="0"/>
        <v>8.7044375802999993E-2</v>
      </c>
      <c r="D3" s="47">
        <f>12.8*6.8/1000</f>
        <v>8.7040000000000006E-2</v>
      </c>
      <c r="E3" s="47">
        <f t="shared" si="1"/>
        <v>0.191890353001472</v>
      </c>
    </row>
    <row r="4" spans="1:7" x14ac:dyDescent="0.25">
      <c r="A4" s="45" t="s">
        <v>3</v>
      </c>
      <c r="B4" s="46">
        <v>6.6139000000000001</v>
      </c>
      <c r="C4" s="47">
        <f t="shared" si="0"/>
        <v>3.0000145759430001</v>
      </c>
      <c r="D4" s="47">
        <v>3</v>
      </c>
      <c r="E4" s="47">
        <f t="shared" si="1"/>
        <v>6.6138678653999996</v>
      </c>
    </row>
    <row r="5" spans="1:7" x14ac:dyDescent="0.25">
      <c r="A5" s="78" t="s">
        <v>21</v>
      </c>
      <c r="B5" s="77">
        <v>3.5026999999999999</v>
      </c>
      <c r="C5" s="76">
        <f t="shared" si="0"/>
        <v>1.588797994399</v>
      </c>
      <c r="D5" s="77">
        <v>1.5888</v>
      </c>
      <c r="E5" s="76">
        <f t="shared" si="1"/>
        <v>3.50270442151584</v>
      </c>
    </row>
    <row r="6" spans="1:7" x14ac:dyDescent="0.25">
      <c r="A6" s="65" t="s">
        <v>205</v>
      </c>
      <c r="B6" s="34">
        <v>1.5431999999999999</v>
      </c>
      <c r="C6" s="35">
        <f t="shared" si="0"/>
        <v>0.69998374538399999</v>
      </c>
      <c r="D6" s="35">
        <v>0.7</v>
      </c>
      <c r="E6" s="35">
        <f t="shared" si="1"/>
        <v>1.54323583526</v>
      </c>
      <c r="G6" s="75"/>
    </row>
    <row r="7" spans="1:7" x14ac:dyDescent="0.25">
      <c r="A7" s="56" t="s">
        <v>6</v>
      </c>
      <c r="B7" s="57">
        <v>5.6029999999999998</v>
      </c>
      <c r="C7" s="58">
        <f t="shared" si="0"/>
        <v>2.5414780491100002</v>
      </c>
      <c r="D7" s="58">
        <v>2.5415000000000001</v>
      </c>
      <c r="E7" s="58">
        <f t="shared" si="1"/>
        <v>5.6030483933047002</v>
      </c>
    </row>
    <row r="8" spans="1:7" x14ac:dyDescent="0.25">
      <c r="A8" s="44"/>
      <c r="B8" s="20">
        <v>0</v>
      </c>
      <c r="C8" s="21">
        <f t="shared" si="0"/>
        <v>0</v>
      </c>
      <c r="D8" s="21">
        <v>0</v>
      </c>
      <c r="E8" s="21">
        <f t="shared" si="1"/>
        <v>0</v>
      </c>
    </row>
    <row r="9" spans="1:7" x14ac:dyDescent="0.25">
      <c r="A9" s="44"/>
      <c r="B9" s="20">
        <v>0</v>
      </c>
      <c r="C9" s="21">
        <f t="shared" si="0"/>
        <v>0</v>
      </c>
      <c r="D9" s="21">
        <v>0</v>
      </c>
      <c r="E9" s="21">
        <f t="shared" si="1"/>
        <v>0</v>
      </c>
    </row>
    <row r="10" spans="1:7" x14ac:dyDescent="0.25">
      <c r="A10" s="44"/>
      <c r="B10" s="20">
        <v>0</v>
      </c>
      <c r="C10" s="21">
        <f t="shared" si="0"/>
        <v>0</v>
      </c>
      <c r="D10" s="21">
        <v>0</v>
      </c>
      <c r="E10" s="21">
        <f t="shared" si="1"/>
        <v>0</v>
      </c>
    </row>
    <row r="11" spans="1:7" x14ac:dyDescent="0.25">
      <c r="A11" s="44"/>
      <c r="B11" s="20">
        <v>0</v>
      </c>
      <c r="C11" s="21">
        <f t="shared" si="0"/>
        <v>0</v>
      </c>
      <c r="D11" s="21">
        <v>0</v>
      </c>
      <c r="E11" s="21">
        <f t="shared" si="1"/>
        <v>0</v>
      </c>
    </row>
    <row r="12" spans="1:7" x14ac:dyDescent="0.25">
      <c r="A12" s="44"/>
      <c r="B12" s="20">
        <v>0</v>
      </c>
      <c r="C12" s="21">
        <f t="shared" si="0"/>
        <v>0</v>
      </c>
      <c r="D12" s="21">
        <v>0</v>
      </c>
      <c r="E12" s="21">
        <f t="shared" si="1"/>
        <v>0</v>
      </c>
    </row>
    <row r="13" spans="1:7" x14ac:dyDescent="0.25">
      <c r="A13" s="44"/>
      <c r="B13" s="20">
        <v>0</v>
      </c>
      <c r="C13" s="21">
        <f t="shared" si="0"/>
        <v>0</v>
      </c>
      <c r="D13" s="21">
        <v>0</v>
      </c>
      <c r="E13" s="21">
        <f t="shared" si="1"/>
        <v>0</v>
      </c>
    </row>
    <row r="14" spans="1:7" x14ac:dyDescent="0.25">
      <c r="A14" s="44"/>
      <c r="B14" s="20">
        <v>0</v>
      </c>
      <c r="C14" s="21">
        <f t="shared" si="0"/>
        <v>0</v>
      </c>
      <c r="D14" s="21">
        <v>0</v>
      </c>
      <c r="E14" s="21">
        <f t="shared" si="1"/>
        <v>0</v>
      </c>
    </row>
    <row r="15" spans="1:7" x14ac:dyDescent="0.25">
      <c r="A15" s="44"/>
      <c r="B15" s="20">
        <v>0</v>
      </c>
      <c r="C15" s="21">
        <f t="shared" si="0"/>
        <v>0</v>
      </c>
      <c r="D15" s="21">
        <v>0</v>
      </c>
      <c r="E15" s="21">
        <f t="shared" si="1"/>
        <v>0</v>
      </c>
    </row>
    <row r="16" spans="1:7" x14ac:dyDescent="0.25">
      <c r="A16" s="44"/>
      <c r="B16" s="20">
        <v>0</v>
      </c>
      <c r="C16" s="21">
        <f t="shared" si="0"/>
        <v>0</v>
      </c>
      <c r="D16" s="21">
        <v>0</v>
      </c>
      <c r="E16" s="21">
        <f t="shared" si="1"/>
        <v>0</v>
      </c>
    </row>
    <row r="17" spans="1:5" x14ac:dyDescent="0.25">
      <c r="A17" s="44"/>
      <c r="B17" s="20">
        <v>0</v>
      </c>
      <c r="C17" s="21">
        <f t="shared" si="0"/>
        <v>0</v>
      </c>
      <c r="D17" s="21">
        <v>0</v>
      </c>
      <c r="E17" s="21">
        <f t="shared" si="1"/>
        <v>0</v>
      </c>
    </row>
    <row r="18" spans="1:5" x14ac:dyDescent="0.25">
      <c r="A18" s="27" t="s">
        <v>48</v>
      </c>
      <c r="B18" s="25">
        <f>SUM(B2:B5)</f>
        <v>12.3489</v>
      </c>
      <c r="C18" s="25">
        <f>SUM(C2:C5)</f>
        <v>5.6013668178930001</v>
      </c>
      <c r="D18" s="25">
        <f>SUM(D2:D5)</f>
        <v>5.6013399999999995</v>
      </c>
      <c r="E18" s="25">
        <f>SUM(E2:E5)</f>
        <v>12.348840876393211</v>
      </c>
    </row>
    <row r="19" spans="1:5" x14ac:dyDescent="0.25">
      <c r="A19" s="27" t="s">
        <v>45</v>
      </c>
      <c r="B19" s="25">
        <f>SUM(B6:B17)</f>
        <v>7.1461999999999994</v>
      </c>
      <c r="C19" s="25">
        <f>SUM(C6:C17)</f>
        <v>3.2414617944940001</v>
      </c>
      <c r="D19" s="25">
        <f>SUM(D6:D17)</f>
        <v>3.2415000000000003</v>
      </c>
      <c r="E19" s="25">
        <f>SUM(E6:E17)</f>
        <v>7.1462842285647001</v>
      </c>
    </row>
    <row r="20" spans="1:5" x14ac:dyDescent="0.25">
      <c r="A20" s="27" t="s">
        <v>46</v>
      </c>
      <c r="B20" s="25">
        <f>SUM(B5:B17)</f>
        <v>10.648899999999999</v>
      </c>
      <c r="C20" s="25">
        <f>SUM(C5:C17)</f>
        <v>4.8302597888930006</v>
      </c>
      <c r="D20" s="25">
        <f>SUM(D5:D17)</f>
        <v>4.8303000000000003</v>
      </c>
      <c r="E20" s="25">
        <f>SUM(E5:E17)</f>
        <v>10.64898865008054</v>
      </c>
    </row>
    <row r="21" spans="1:5" x14ac:dyDescent="0.25">
      <c r="A21" s="27" t="s">
        <v>28</v>
      </c>
      <c r="B21" s="25">
        <f>SUM(B2:B17)</f>
        <v>19.495100000000001</v>
      </c>
      <c r="C21" s="25">
        <f>SUM(C2:C17)</f>
        <v>8.8428286123870006</v>
      </c>
      <c r="D21" s="25">
        <f>SUM(D2:D17)</f>
        <v>8.8428399999999989</v>
      </c>
      <c r="E21" s="25">
        <f>SUM(E2:E17)</f>
        <v>19.495125104957911</v>
      </c>
    </row>
    <row r="23" spans="1:5" x14ac:dyDescent="0.25">
      <c r="A23" s="28" t="s">
        <v>30</v>
      </c>
      <c r="B23" s="28" t="s">
        <v>92</v>
      </c>
      <c r="C23" s="28" t="s">
        <v>91</v>
      </c>
      <c r="D23" s="28" t="s">
        <v>93</v>
      </c>
      <c r="E23" s="28" t="s">
        <v>94</v>
      </c>
    </row>
    <row r="24" spans="1:5" x14ac:dyDescent="0.25">
      <c r="A24">
        <v>1</v>
      </c>
      <c r="B24">
        <v>2550</v>
      </c>
      <c r="C24">
        <v>150</v>
      </c>
      <c r="D24">
        <v>39.9</v>
      </c>
      <c r="E24">
        <v>17.3</v>
      </c>
    </row>
    <row r="25" spans="1:5" x14ac:dyDescent="0.25">
      <c r="A25">
        <v>2</v>
      </c>
      <c r="B25">
        <v>2550</v>
      </c>
      <c r="C25">
        <v>1500</v>
      </c>
      <c r="D25">
        <v>36.299999999999997</v>
      </c>
      <c r="E25">
        <v>25</v>
      </c>
    </row>
    <row r="27" spans="1:5" x14ac:dyDescent="0.25">
      <c r="A27" s="28" t="s">
        <v>96</v>
      </c>
      <c r="B27" s="28" t="s">
        <v>100</v>
      </c>
      <c r="C27" s="28" t="s">
        <v>97</v>
      </c>
      <c r="D27" s="28" t="s">
        <v>98</v>
      </c>
      <c r="E27" s="28" t="s">
        <v>99</v>
      </c>
    </row>
    <row r="28" spans="1:5" x14ac:dyDescent="0.25">
      <c r="A28" s="64">
        <v>96044</v>
      </c>
      <c r="B28">
        <v>11</v>
      </c>
    </row>
    <row r="30" spans="1:5" x14ac:dyDescent="0.25">
      <c r="A30" s="28" t="s">
        <v>95</v>
      </c>
      <c r="B30" s="28" t="s">
        <v>106</v>
      </c>
      <c r="C30" s="28" t="s">
        <v>105</v>
      </c>
      <c r="D30" s="28" t="s">
        <v>107</v>
      </c>
      <c r="E30" s="28" t="s">
        <v>108</v>
      </c>
    </row>
    <row r="31" spans="1:5" x14ac:dyDescent="0.25">
      <c r="A31">
        <v>2.0009600000000001</v>
      </c>
      <c r="B31" s="64">
        <v>95000</v>
      </c>
      <c r="C31" s="64">
        <v>92000</v>
      </c>
      <c r="D31">
        <v>11.2</v>
      </c>
      <c r="E31">
        <v>11.75</v>
      </c>
    </row>
  </sheetData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26" sqref="F26"/>
    </sheetView>
  </sheetViews>
  <sheetFormatPr defaultRowHeight="15" x14ac:dyDescent="0.25"/>
  <cols>
    <col min="1" max="1" width="14.5703125" customWidth="1"/>
    <col min="2" max="2" width="12.7109375" customWidth="1"/>
    <col min="3" max="3" width="14.140625" customWidth="1"/>
    <col min="4" max="4" width="11" customWidth="1"/>
    <col min="5" max="5" width="12.140625" customWidth="1"/>
  </cols>
  <sheetData>
    <row r="1" spans="1:7" x14ac:dyDescent="0.25">
      <c r="A1" s="14" t="s">
        <v>14</v>
      </c>
      <c r="B1" s="15" t="s">
        <v>15</v>
      </c>
      <c r="C1" s="15" t="s">
        <v>16</v>
      </c>
      <c r="D1" s="15" t="s">
        <v>17</v>
      </c>
      <c r="E1" s="15" t="s">
        <v>18</v>
      </c>
    </row>
    <row r="2" spans="1:7" x14ac:dyDescent="0.25">
      <c r="A2" s="1" t="s">
        <v>19</v>
      </c>
      <c r="B2" s="16">
        <v>1.9842</v>
      </c>
      <c r="C2" s="17">
        <f>PRODUCT(B2,0.45359237)</f>
        <v>0.90001798055400006</v>
      </c>
      <c r="D2" s="16">
        <v>0.9</v>
      </c>
      <c r="E2" s="17">
        <f t="shared" ref="E2:E14" si="0">PRODUCT(D2,2.2046226218)</f>
        <v>1.9841603596200001</v>
      </c>
    </row>
    <row r="3" spans="1:7" x14ac:dyDescent="0.25">
      <c r="A3" s="1" t="s">
        <v>20</v>
      </c>
      <c r="B3" s="16">
        <v>0.44090000000000001</v>
      </c>
      <c r="C3" s="17">
        <f>PRODUCT(B3,0.45359237)</f>
        <v>0.19998887593300002</v>
      </c>
      <c r="D3" s="16">
        <v>0.2</v>
      </c>
      <c r="E3" s="17">
        <f t="shared" si="0"/>
        <v>0.44092452436000001</v>
      </c>
    </row>
    <row r="4" spans="1:7" x14ac:dyDescent="0.25">
      <c r="A4" s="1" t="s">
        <v>3</v>
      </c>
      <c r="B4" s="16">
        <v>3.5274000000000001</v>
      </c>
      <c r="C4" s="17">
        <f t="shared" ref="C4:C14" si="1">PRODUCT(B4,0.45359237)</f>
        <v>1.6000017259380002</v>
      </c>
      <c r="D4" s="16">
        <v>1.6</v>
      </c>
      <c r="E4" s="17">
        <f t="shared" si="0"/>
        <v>3.5273961948800001</v>
      </c>
    </row>
    <row r="5" spans="1:7" x14ac:dyDescent="0.25">
      <c r="A5" s="3" t="s">
        <v>21</v>
      </c>
      <c r="B5" s="18">
        <v>2.99</v>
      </c>
      <c r="C5" s="19">
        <f t="shared" si="1"/>
        <v>1.3562411863000001</v>
      </c>
      <c r="D5" s="19">
        <v>1.3562000000000001</v>
      </c>
      <c r="E5" s="19">
        <f t="shared" si="0"/>
        <v>2.9899091996851603</v>
      </c>
    </row>
    <row r="6" spans="1:7" x14ac:dyDescent="0.25">
      <c r="A6" s="7" t="s">
        <v>65</v>
      </c>
      <c r="B6" s="20">
        <v>2.4</v>
      </c>
      <c r="C6" s="21">
        <f t="shared" si="1"/>
        <v>1.0886216879999999</v>
      </c>
      <c r="D6" s="21">
        <v>1.0886216879999999</v>
      </c>
      <c r="E6" s="21">
        <f t="shared" si="0"/>
        <v>2.3999999999469015</v>
      </c>
    </row>
    <row r="7" spans="1:7" x14ac:dyDescent="0.25">
      <c r="A7" s="7" t="s">
        <v>23</v>
      </c>
      <c r="B7" s="20">
        <v>2.5</v>
      </c>
      <c r="C7" s="21">
        <f t="shared" si="1"/>
        <v>1.1339809250000001</v>
      </c>
      <c r="D7" s="21">
        <v>1.1339809250000001</v>
      </c>
      <c r="E7" s="21">
        <f t="shared" si="0"/>
        <v>2.4999999999446896</v>
      </c>
    </row>
    <row r="8" spans="1:7" x14ac:dyDescent="0.25">
      <c r="A8" s="7" t="s">
        <v>67</v>
      </c>
      <c r="B8" s="20">
        <v>1.4</v>
      </c>
      <c r="C8" s="21">
        <f t="shared" si="1"/>
        <v>0.63502931799999995</v>
      </c>
      <c r="D8" s="21">
        <v>0.63502931799999995</v>
      </c>
      <c r="E8" s="21">
        <f t="shared" si="0"/>
        <v>1.3999999999690258</v>
      </c>
    </row>
    <row r="9" spans="1:7" x14ac:dyDescent="0.25">
      <c r="A9" s="7" t="s">
        <v>59</v>
      </c>
      <c r="B9" s="20">
        <v>3.28</v>
      </c>
      <c r="C9" s="21">
        <f t="shared" si="1"/>
        <v>1.4877829735999999</v>
      </c>
      <c r="D9" s="21">
        <v>1.4877829735999999</v>
      </c>
      <c r="E9" s="21">
        <f t="shared" si="0"/>
        <v>3.2799999999274321</v>
      </c>
    </row>
    <row r="10" spans="1:7" x14ac:dyDescent="0.25">
      <c r="A10" s="7" t="s">
        <v>66</v>
      </c>
      <c r="B10" s="20">
        <v>0.5</v>
      </c>
      <c r="C10" s="21">
        <f t="shared" si="1"/>
        <v>0.22679618500000001</v>
      </c>
      <c r="D10" s="21">
        <v>0.22679618500000001</v>
      </c>
      <c r="E10" s="21">
        <f t="shared" si="0"/>
        <v>0.49999999998893785</v>
      </c>
    </row>
    <row r="11" spans="1:7" x14ac:dyDescent="0.25">
      <c r="A11" s="7" t="s">
        <v>71</v>
      </c>
      <c r="B11" s="20">
        <v>1.5</v>
      </c>
      <c r="C11" s="21">
        <f t="shared" si="1"/>
        <v>0.68038855500000006</v>
      </c>
      <c r="D11" s="21">
        <v>0.68038855500000006</v>
      </c>
      <c r="E11" s="21">
        <f t="shared" si="0"/>
        <v>1.4999999999668137</v>
      </c>
    </row>
    <row r="12" spans="1:7" x14ac:dyDescent="0.25">
      <c r="A12" s="7" t="s">
        <v>68</v>
      </c>
      <c r="B12" s="20">
        <v>0</v>
      </c>
      <c r="C12" s="21">
        <f t="shared" si="1"/>
        <v>0</v>
      </c>
      <c r="D12" s="21">
        <v>0</v>
      </c>
      <c r="E12" s="21">
        <f t="shared" si="0"/>
        <v>0</v>
      </c>
      <c r="F12">
        <v>3.6</v>
      </c>
      <c r="G12" t="s">
        <v>72</v>
      </c>
    </row>
    <row r="13" spans="1:7" x14ac:dyDescent="0.25">
      <c r="A13" s="7" t="s">
        <v>69</v>
      </c>
      <c r="B13" s="20">
        <v>0</v>
      </c>
      <c r="C13" s="21">
        <f t="shared" si="1"/>
        <v>0</v>
      </c>
      <c r="D13" s="21">
        <v>0</v>
      </c>
      <c r="E13" s="21">
        <f t="shared" si="0"/>
        <v>0</v>
      </c>
      <c r="F13">
        <v>1</v>
      </c>
      <c r="G13" t="s">
        <v>72</v>
      </c>
    </row>
    <row r="14" spans="1:7" x14ac:dyDescent="0.25">
      <c r="A14" s="12"/>
      <c r="B14" s="22">
        <v>0</v>
      </c>
      <c r="C14" s="23">
        <f t="shared" si="1"/>
        <v>0</v>
      </c>
      <c r="D14" s="23">
        <v>0</v>
      </c>
      <c r="E14" s="23">
        <f t="shared" si="0"/>
        <v>0</v>
      </c>
    </row>
    <row r="15" spans="1:7" x14ac:dyDescent="0.25">
      <c r="A15" s="5" t="s">
        <v>48</v>
      </c>
      <c r="B15" s="24">
        <f>SUM(B2:B5)</f>
        <v>8.9425000000000008</v>
      </c>
      <c r="C15" s="25">
        <f>SUM(C2:C5)</f>
        <v>4.0562497687250003</v>
      </c>
      <c r="D15" s="25">
        <f>SUM(D2:D5)</f>
        <v>4.0562000000000005</v>
      </c>
      <c r="E15" s="25">
        <f>SUM(E2:E5)</f>
        <v>8.9423902785451599</v>
      </c>
    </row>
    <row r="16" spans="1:7" x14ac:dyDescent="0.25">
      <c r="A16" s="5" t="s">
        <v>45</v>
      </c>
      <c r="B16" s="24">
        <f>SUM(B6:B14)</f>
        <v>11.58</v>
      </c>
      <c r="C16" s="25">
        <f>SUM(C6:C13)</f>
        <v>5.2525996446000009</v>
      </c>
      <c r="D16" s="25">
        <f>SUM(D6:D14)</f>
        <v>5.2525996446000009</v>
      </c>
      <c r="E16" s="25">
        <f>SUM(E6:E13)</f>
        <v>11.579999999743801</v>
      </c>
    </row>
    <row r="17" spans="1:5" x14ac:dyDescent="0.25">
      <c r="A17" s="5" t="s">
        <v>46</v>
      </c>
      <c r="B17" s="24">
        <f>SUM(B5:B14)</f>
        <v>14.57</v>
      </c>
      <c r="C17" s="25">
        <f>SUM(C5:C13)</f>
        <v>6.6088408309000011</v>
      </c>
      <c r="D17" s="25">
        <f>SUM(D5:D14)</f>
        <v>6.6087996446000012</v>
      </c>
      <c r="E17" s="25">
        <f>SUM(E5:E13)</f>
        <v>14.569909199428961</v>
      </c>
    </row>
    <row r="18" spans="1:5" x14ac:dyDescent="0.25">
      <c r="A18" s="5" t="s">
        <v>28</v>
      </c>
      <c r="B18" s="24">
        <f>SUM(B2:B14)</f>
        <v>20.522500000000001</v>
      </c>
      <c r="C18" s="25">
        <f>SUM(C2:C14)</f>
        <v>9.3088494133250013</v>
      </c>
      <c r="D18" s="25">
        <f>SUM(D2:D14)</f>
        <v>9.3087996446000005</v>
      </c>
      <c r="E18" s="25">
        <f>SUM(E2:E14)</f>
        <v>20.52239027828896</v>
      </c>
    </row>
    <row r="20" spans="1:5" x14ac:dyDescent="0.25">
      <c r="A20" s="28" t="s">
        <v>30</v>
      </c>
      <c r="B20" s="28" t="s">
        <v>92</v>
      </c>
      <c r="C20" s="28" t="s">
        <v>91</v>
      </c>
      <c r="D20" s="28" t="s">
        <v>93</v>
      </c>
      <c r="E20" s="28" t="s">
        <v>94</v>
      </c>
    </row>
    <row r="21" spans="1:5" x14ac:dyDescent="0.25">
      <c r="A21">
        <v>1</v>
      </c>
      <c r="B21">
        <v>2550</v>
      </c>
      <c r="C21">
        <v>200</v>
      </c>
      <c r="D21">
        <v>60</v>
      </c>
      <c r="E21">
        <v>50</v>
      </c>
    </row>
    <row r="22" spans="1:5" x14ac:dyDescent="0.25">
      <c r="A22">
        <v>2</v>
      </c>
      <c r="B22">
        <v>2450</v>
      </c>
      <c r="C22">
        <v>350</v>
      </c>
      <c r="D22">
        <v>60</v>
      </c>
      <c r="E22">
        <v>50</v>
      </c>
    </row>
    <row r="24" spans="1:5" x14ac:dyDescent="0.25">
      <c r="A24" s="28" t="s">
        <v>96</v>
      </c>
      <c r="B24" s="28" t="s">
        <v>100</v>
      </c>
      <c r="C24" s="28" t="s">
        <v>97</v>
      </c>
      <c r="D24" s="28" t="s">
        <v>98</v>
      </c>
      <c r="E24" s="28" t="s">
        <v>99</v>
      </c>
    </row>
    <row r="25" spans="1:5" x14ac:dyDescent="0.25">
      <c r="A25">
        <v>92600</v>
      </c>
      <c r="B25">
        <v>10.5</v>
      </c>
      <c r="C25">
        <v>6.34</v>
      </c>
      <c r="D25">
        <v>6.71</v>
      </c>
      <c r="E25">
        <v>16.16</v>
      </c>
    </row>
    <row r="27" spans="1:5" x14ac:dyDescent="0.25">
      <c r="A27" s="28" t="s">
        <v>95</v>
      </c>
      <c r="B27" s="28" t="s">
        <v>106</v>
      </c>
      <c r="C27" s="28" t="s">
        <v>105</v>
      </c>
      <c r="D27" s="28" t="s">
        <v>107</v>
      </c>
      <c r="E27" s="28" t="s">
        <v>108</v>
      </c>
    </row>
    <row r="28" spans="1:5" x14ac:dyDescent="0.25">
      <c r="A28">
        <v>2.5002599999999999</v>
      </c>
      <c r="B28">
        <v>87900</v>
      </c>
      <c r="C28">
        <v>87000</v>
      </c>
      <c r="D28">
        <v>11.35</v>
      </c>
      <c r="E28">
        <v>11.25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D35" sqref="D35"/>
    </sheetView>
  </sheetViews>
  <sheetFormatPr defaultRowHeight="15" x14ac:dyDescent="0.25"/>
  <cols>
    <col min="1" max="1" width="14" customWidth="1"/>
    <col min="2" max="3" width="12.28515625" customWidth="1"/>
    <col min="4" max="4" width="11.28515625" customWidth="1"/>
    <col min="5" max="5" width="14.5703125" customWidth="1"/>
  </cols>
  <sheetData>
    <row r="1" spans="1:6" x14ac:dyDescent="0.25">
      <c r="A1" s="14" t="s">
        <v>14</v>
      </c>
      <c r="B1" s="15" t="s">
        <v>15</v>
      </c>
      <c r="C1" s="15" t="s">
        <v>16</v>
      </c>
      <c r="D1" s="15" t="s">
        <v>17</v>
      </c>
      <c r="E1" s="15" t="s">
        <v>18</v>
      </c>
    </row>
    <row r="2" spans="1:6" x14ac:dyDescent="0.25">
      <c r="A2" s="1" t="s">
        <v>19</v>
      </c>
      <c r="B2" s="16">
        <v>1.98</v>
      </c>
      <c r="C2" s="17">
        <f>PRODUCT(B2,0.45359237)</f>
        <v>0.89811289260000005</v>
      </c>
      <c r="D2" s="16">
        <v>0.9</v>
      </c>
      <c r="E2" s="17">
        <f t="shared" ref="E2:E14" si="0">PRODUCT(D2,2.2046226218)</f>
        <v>1.9841603596200001</v>
      </c>
    </row>
    <row r="3" spans="1:6" x14ac:dyDescent="0.25">
      <c r="A3" s="1" t="s">
        <v>20</v>
      </c>
      <c r="B3" s="16">
        <v>0.44</v>
      </c>
      <c r="C3" s="17">
        <f>PRODUCT(B3,0.45359237)</f>
        <v>0.19958064280000001</v>
      </c>
      <c r="D3" s="16">
        <v>0.2</v>
      </c>
      <c r="E3" s="17">
        <f t="shared" si="0"/>
        <v>0.44092452436000001</v>
      </c>
    </row>
    <row r="4" spans="1:6" x14ac:dyDescent="0.25">
      <c r="A4" s="1" t="s">
        <v>3</v>
      </c>
      <c r="B4" s="16">
        <v>6.6139000000000001</v>
      </c>
      <c r="C4" s="17">
        <f t="shared" ref="C4:C14" si="1">PRODUCT(B4,0.45359237)</f>
        <v>3.0000145759430001</v>
      </c>
      <c r="D4" s="16">
        <v>3</v>
      </c>
      <c r="E4" s="17">
        <f t="shared" si="0"/>
        <v>6.6138678653999996</v>
      </c>
    </row>
    <row r="5" spans="1:6" x14ac:dyDescent="0.25">
      <c r="A5" s="3" t="s">
        <v>21</v>
      </c>
      <c r="B5" s="18">
        <v>4.41</v>
      </c>
      <c r="C5" s="19">
        <f t="shared" si="1"/>
        <v>2.0003423517000001</v>
      </c>
      <c r="D5" s="18">
        <v>1.3608</v>
      </c>
      <c r="E5" s="19">
        <f t="shared" si="0"/>
        <v>3.0000504637454402</v>
      </c>
    </row>
    <row r="6" spans="1:6" x14ac:dyDescent="0.25">
      <c r="A6" s="7" t="s">
        <v>23</v>
      </c>
      <c r="B6" s="20">
        <v>2</v>
      </c>
      <c r="C6" s="21">
        <f t="shared" si="1"/>
        <v>0.90718474000000004</v>
      </c>
      <c r="D6" s="20">
        <v>0.90720000000000001</v>
      </c>
      <c r="E6" s="21">
        <f t="shared" si="0"/>
        <v>2.0000336424969598</v>
      </c>
    </row>
    <row r="7" spans="1:6" x14ac:dyDescent="0.25">
      <c r="A7" s="7" t="s">
        <v>57</v>
      </c>
      <c r="B7" s="20">
        <v>0</v>
      </c>
      <c r="C7" s="21">
        <f t="shared" si="1"/>
        <v>0</v>
      </c>
      <c r="D7" s="20">
        <v>0</v>
      </c>
      <c r="E7" s="21">
        <f t="shared" si="0"/>
        <v>0</v>
      </c>
      <c r="F7" t="s">
        <v>58</v>
      </c>
    </row>
    <row r="8" spans="1:6" x14ac:dyDescent="0.25">
      <c r="A8" s="7" t="s">
        <v>27</v>
      </c>
      <c r="B8" s="20">
        <v>0.66139999999999999</v>
      </c>
      <c r="C8" s="21">
        <f t="shared" si="1"/>
        <v>0.300005993518</v>
      </c>
      <c r="D8" s="20">
        <v>0.3</v>
      </c>
      <c r="E8" s="21">
        <f t="shared" si="0"/>
        <v>0.66138678653999994</v>
      </c>
    </row>
    <row r="9" spans="1:6" x14ac:dyDescent="0.25">
      <c r="A9" s="7" t="s">
        <v>59</v>
      </c>
      <c r="B9" s="20">
        <v>3</v>
      </c>
      <c r="C9" s="21">
        <f t="shared" si="1"/>
        <v>1.3607771100000001</v>
      </c>
      <c r="D9" s="20">
        <v>1.3608</v>
      </c>
      <c r="E9" s="21">
        <f t="shared" si="0"/>
        <v>3.0000504637454402</v>
      </c>
    </row>
    <row r="10" spans="1:6" x14ac:dyDescent="0.25">
      <c r="A10" s="7"/>
      <c r="B10" s="20">
        <v>0</v>
      </c>
      <c r="C10" s="21">
        <f t="shared" si="1"/>
        <v>0</v>
      </c>
      <c r="D10" s="20">
        <v>0</v>
      </c>
      <c r="E10" s="21">
        <f t="shared" si="0"/>
        <v>0</v>
      </c>
    </row>
    <row r="11" spans="1:6" x14ac:dyDescent="0.25">
      <c r="A11" s="7"/>
      <c r="B11" s="20">
        <v>0</v>
      </c>
      <c r="C11" s="21">
        <f t="shared" si="1"/>
        <v>0</v>
      </c>
      <c r="D11" s="20">
        <v>0</v>
      </c>
      <c r="E11" s="21">
        <f t="shared" si="0"/>
        <v>0</v>
      </c>
    </row>
    <row r="12" spans="1:6" x14ac:dyDescent="0.25">
      <c r="A12" s="7"/>
      <c r="B12" s="20">
        <v>0</v>
      </c>
      <c r="C12" s="21">
        <f t="shared" si="1"/>
        <v>0</v>
      </c>
      <c r="D12" s="20">
        <v>0</v>
      </c>
      <c r="E12" s="21">
        <f t="shared" si="0"/>
        <v>0</v>
      </c>
    </row>
    <row r="13" spans="1:6" x14ac:dyDescent="0.25">
      <c r="A13" s="7"/>
      <c r="B13" s="20">
        <v>0</v>
      </c>
      <c r="C13" s="21">
        <f t="shared" si="1"/>
        <v>0</v>
      </c>
      <c r="D13" s="20">
        <v>0</v>
      </c>
      <c r="E13" s="21">
        <f t="shared" si="0"/>
        <v>0</v>
      </c>
    </row>
    <row r="14" spans="1:6" x14ac:dyDescent="0.25">
      <c r="A14" s="12"/>
      <c r="B14" s="22">
        <v>0</v>
      </c>
      <c r="C14" s="23">
        <f t="shared" si="1"/>
        <v>0</v>
      </c>
      <c r="D14" s="22">
        <v>0</v>
      </c>
      <c r="E14" s="23">
        <f t="shared" si="0"/>
        <v>0</v>
      </c>
    </row>
    <row r="15" spans="1:6" x14ac:dyDescent="0.25">
      <c r="A15" s="5" t="s">
        <v>48</v>
      </c>
      <c r="B15" s="24">
        <f>SUM(B2:B5)</f>
        <v>13.443899999999999</v>
      </c>
      <c r="C15" s="25">
        <f>SUM(C2:C5)</f>
        <v>6.0980504630430001</v>
      </c>
      <c r="D15" s="24">
        <f>SUM(D2:D5)</f>
        <v>5.4607999999999999</v>
      </c>
      <c r="E15" s="25">
        <f>SUM(E2:E5)</f>
        <v>12.03900321312544</v>
      </c>
    </row>
    <row r="16" spans="1:6" x14ac:dyDescent="0.25">
      <c r="A16" s="5" t="s">
        <v>45</v>
      </c>
      <c r="B16" s="24">
        <f>SUM(B6:B14)</f>
        <v>5.6614000000000004</v>
      </c>
      <c r="C16" s="25">
        <f>SUM(C6:C13)</f>
        <v>2.5679678435180002</v>
      </c>
      <c r="D16" s="24">
        <f>SUM(D6:D14)</f>
        <v>2.5680000000000001</v>
      </c>
      <c r="E16" s="25">
        <f>SUM(E6:E13)</f>
        <v>5.6614708927824005</v>
      </c>
    </row>
    <row r="17" spans="1:5" x14ac:dyDescent="0.25">
      <c r="A17" s="5" t="s">
        <v>46</v>
      </c>
      <c r="B17" s="24">
        <f>SUM(B5:B14)</f>
        <v>10.071400000000001</v>
      </c>
      <c r="C17" s="25">
        <f>SUM(C5:C13)</f>
        <v>4.5683101952180003</v>
      </c>
      <c r="D17" s="24">
        <f>SUM(D5:D14)</f>
        <v>3.9287999999999998</v>
      </c>
      <c r="E17" s="25">
        <f>SUM(E5:E13)</f>
        <v>8.6615213565278388</v>
      </c>
    </row>
    <row r="18" spans="1:5" x14ac:dyDescent="0.25">
      <c r="A18" s="5" t="s">
        <v>28</v>
      </c>
      <c r="B18" s="24">
        <f>SUM(B2:B14)</f>
        <v>19.1053</v>
      </c>
      <c r="C18" s="25">
        <f>SUM(C2:C14)</f>
        <v>8.6660183065609999</v>
      </c>
      <c r="D18" s="24">
        <f>SUM(D2:D14)</f>
        <v>8.0288000000000004</v>
      </c>
      <c r="E18" s="25">
        <f>SUM(E2:E14)</f>
        <v>17.700474105907837</v>
      </c>
    </row>
    <row r="20" spans="1:5" x14ac:dyDescent="0.25">
      <c r="A20" s="28" t="s">
        <v>30</v>
      </c>
      <c r="B20" s="28" t="s">
        <v>92</v>
      </c>
      <c r="C20" s="28" t="s">
        <v>91</v>
      </c>
      <c r="D20" s="28" t="s">
        <v>93</v>
      </c>
      <c r="E20" s="28" t="s">
        <v>94</v>
      </c>
    </row>
    <row r="21" spans="1:5" x14ac:dyDescent="0.25">
      <c r="A21">
        <v>1</v>
      </c>
      <c r="B21">
        <v>2700</v>
      </c>
      <c r="C21">
        <v>100</v>
      </c>
      <c r="D21">
        <v>73.5</v>
      </c>
      <c r="E21">
        <v>60</v>
      </c>
    </row>
    <row r="22" spans="1:5" x14ac:dyDescent="0.25">
      <c r="A22">
        <v>2</v>
      </c>
      <c r="B22">
        <v>2650</v>
      </c>
      <c r="C22">
        <v>1450</v>
      </c>
      <c r="D22">
        <v>73.5</v>
      </c>
      <c r="E22">
        <v>60</v>
      </c>
    </row>
    <row r="24" spans="1:5" x14ac:dyDescent="0.25">
      <c r="A24" s="28" t="s">
        <v>96</v>
      </c>
      <c r="B24" s="28" t="s">
        <v>100</v>
      </c>
      <c r="C24" s="28" t="s">
        <v>97</v>
      </c>
      <c r="D24" s="28" t="s">
        <v>98</v>
      </c>
      <c r="E24" s="28" t="s">
        <v>99</v>
      </c>
    </row>
    <row r="25" spans="1:5" x14ac:dyDescent="0.25">
      <c r="A25">
        <v>100000</v>
      </c>
      <c r="B25">
        <v>12.5</v>
      </c>
      <c r="C25" t="s">
        <v>88</v>
      </c>
      <c r="D25" t="s">
        <v>88</v>
      </c>
      <c r="E25" t="s">
        <v>88</v>
      </c>
    </row>
    <row r="27" spans="1:5" x14ac:dyDescent="0.25">
      <c r="A27" s="28" t="s">
        <v>95</v>
      </c>
      <c r="B27" s="28" t="s">
        <v>106</v>
      </c>
      <c r="C27" s="28" t="s">
        <v>105</v>
      </c>
      <c r="D27" s="28" t="s">
        <v>107</v>
      </c>
      <c r="E27" s="28" t="s">
        <v>108</v>
      </c>
    </row>
    <row r="28" spans="1:5" x14ac:dyDescent="0.25">
      <c r="A28">
        <v>2.0639500000000002</v>
      </c>
      <c r="B28">
        <v>103000</v>
      </c>
      <c r="C28">
        <v>105000</v>
      </c>
      <c r="D28">
        <v>12</v>
      </c>
      <c r="E28">
        <v>11.5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E29" sqref="E29"/>
    </sheetView>
  </sheetViews>
  <sheetFormatPr defaultRowHeight="15" x14ac:dyDescent="0.25"/>
  <cols>
    <col min="1" max="1" width="13.42578125" customWidth="1"/>
    <col min="2" max="2" width="11.85546875" customWidth="1"/>
    <col min="3" max="3" width="12.42578125" customWidth="1"/>
    <col min="4" max="4" width="11" customWidth="1"/>
    <col min="5" max="5" width="12.42578125" customWidth="1"/>
  </cols>
  <sheetData>
    <row r="1" spans="1:5" x14ac:dyDescent="0.25">
      <c r="A1" s="14" t="s">
        <v>14</v>
      </c>
      <c r="B1" s="15" t="s">
        <v>15</v>
      </c>
      <c r="C1" s="15" t="s">
        <v>16</v>
      </c>
      <c r="D1" s="15" t="s">
        <v>17</v>
      </c>
      <c r="E1" s="15" t="s">
        <v>18</v>
      </c>
    </row>
    <row r="2" spans="1:5" x14ac:dyDescent="0.25">
      <c r="A2" s="1" t="s">
        <v>19</v>
      </c>
      <c r="B2" s="16">
        <v>1.98</v>
      </c>
      <c r="C2" s="17">
        <f>PRODUCT(B2,0.45359237)</f>
        <v>0.89811289260000005</v>
      </c>
      <c r="D2" s="16">
        <v>0.9</v>
      </c>
      <c r="E2" s="17">
        <f t="shared" ref="E2:E14" si="0">PRODUCT(D2,2.2046226218)</f>
        <v>1.9841603596200001</v>
      </c>
    </row>
    <row r="3" spans="1:5" x14ac:dyDescent="0.25">
      <c r="A3" s="1" t="s">
        <v>20</v>
      </c>
      <c r="B3" s="16">
        <v>0.44</v>
      </c>
      <c r="C3" s="17">
        <f>PRODUCT(B3,0.45359237)</f>
        <v>0.19958064280000001</v>
      </c>
      <c r="D3" s="16">
        <v>0.2</v>
      </c>
      <c r="E3" s="17">
        <f t="shared" si="0"/>
        <v>0.44092452436000001</v>
      </c>
    </row>
    <row r="4" spans="1:5" x14ac:dyDescent="0.25">
      <c r="A4" s="1" t="s">
        <v>3</v>
      </c>
      <c r="B4" s="16">
        <v>6.6139000000000001</v>
      </c>
      <c r="C4" s="17">
        <v>3</v>
      </c>
      <c r="D4" s="16">
        <v>3</v>
      </c>
      <c r="E4" s="17">
        <f t="shared" si="0"/>
        <v>6.6138678653999996</v>
      </c>
    </row>
    <row r="5" spans="1:5" x14ac:dyDescent="0.25">
      <c r="A5" s="3" t="s">
        <v>21</v>
      </c>
      <c r="B5" s="18">
        <v>4.5</v>
      </c>
      <c r="C5" s="19">
        <f t="shared" ref="C5:C14" si="1">PRODUCT(B5,0.45359237)</f>
        <v>2.0411656650000003</v>
      </c>
      <c r="D5" s="18">
        <v>2</v>
      </c>
      <c r="E5" s="19">
        <f t="shared" si="0"/>
        <v>4.4092452436</v>
      </c>
    </row>
    <row r="6" spans="1:5" x14ac:dyDescent="0.25">
      <c r="A6" s="7" t="s">
        <v>4</v>
      </c>
      <c r="B6" s="20">
        <v>2.99</v>
      </c>
      <c r="C6" s="21">
        <f t="shared" si="1"/>
        <v>1.3562411863000001</v>
      </c>
      <c r="D6" s="20">
        <v>1.0886</v>
      </c>
      <c r="E6" s="21">
        <f t="shared" si="0"/>
        <v>2.3999521860914799</v>
      </c>
    </row>
    <row r="7" spans="1:5" x14ac:dyDescent="0.25">
      <c r="A7" s="7" t="s">
        <v>23</v>
      </c>
      <c r="B7" s="20">
        <v>2.5</v>
      </c>
      <c r="C7" s="21">
        <f t="shared" si="1"/>
        <v>1.1339809250000001</v>
      </c>
      <c r="D7" s="20">
        <v>1.1339999999999999</v>
      </c>
      <c r="E7" s="21">
        <f t="shared" si="0"/>
        <v>2.5000420531212</v>
      </c>
    </row>
    <row r="8" spans="1:5" x14ac:dyDescent="0.25">
      <c r="A8" s="7" t="s">
        <v>60</v>
      </c>
      <c r="B8" s="20">
        <v>1.32</v>
      </c>
      <c r="C8" s="21">
        <f t="shared" si="1"/>
        <v>0.59874192840000007</v>
      </c>
      <c r="D8" s="20">
        <v>0.6</v>
      </c>
      <c r="E8" s="21">
        <f t="shared" si="0"/>
        <v>1.3227735730799999</v>
      </c>
    </row>
    <row r="9" spans="1:5" x14ac:dyDescent="0.25">
      <c r="A9" s="7" t="s">
        <v>24</v>
      </c>
      <c r="B9" s="20">
        <v>1.65</v>
      </c>
      <c r="C9" s="21">
        <f t="shared" si="1"/>
        <v>0.74842741049999995</v>
      </c>
      <c r="D9" s="20">
        <v>0.75</v>
      </c>
      <c r="E9" s="21">
        <f t="shared" si="0"/>
        <v>1.6534669663499999</v>
      </c>
    </row>
    <row r="10" spans="1:5" x14ac:dyDescent="0.25">
      <c r="A10" s="7" t="s">
        <v>62</v>
      </c>
      <c r="B10" s="20">
        <v>0.77</v>
      </c>
      <c r="C10" s="21">
        <f t="shared" si="1"/>
        <v>0.34926612490000003</v>
      </c>
      <c r="D10" s="20">
        <v>0.35</v>
      </c>
      <c r="E10" s="21">
        <f t="shared" si="0"/>
        <v>0.77161791762999998</v>
      </c>
    </row>
    <row r="11" spans="1:5" x14ac:dyDescent="0.25">
      <c r="A11" s="7" t="s">
        <v>26</v>
      </c>
      <c r="B11" s="20">
        <v>1</v>
      </c>
      <c r="C11" s="21">
        <f t="shared" si="1"/>
        <v>0.45359237000000002</v>
      </c>
      <c r="D11" s="20">
        <v>0.4536</v>
      </c>
      <c r="E11" s="21">
        <f t="shared" si="0"/>
        <v>1.0000168212484799</v>
      </c>
    </row>
    <row r="12" spans="1:5" x14ac:dyDescent="0.25">
      <c r="A12" s="7" t="s">
        <v>27</v>
      </c>
      <c r="B12" s="20">
        <v>0.77</v>
      </c>
      <c r="C12" s="21">
        <f t="shared" si="1"/>
        <v>0.34926612490000003</v>
      </c>
      <c r="D12" s="20">
        <v>0.35</v>
      </c>
      <c r="E12" s="21">
        <f t="shared" si="0"/>
        <v>0.77161791762999998</v>
      </c>
    </row>
    <row r="13" spans="1:5" x14ac:dyDescent="0.25">
      <c r="A13" s="7" t="s">
        <v>61</v>
      </c>
      <c r="B13" s="20">
        <v>3.36</v>
      </c>
      <c r="C13" s="21">
        <f t="shared" si="1"/>
        <v>1.5240703632000001</v>
      </c>
      <c r="D13" s="20">
        <v>1.6</v>
      </c>
      <c r="E13" s="21">
        <f t="shared" si="0"/>
        <v>3.5273961948800001</v>
      </c>
    </row>
    <row r="14" spans="1:5" x14ac:dyDescent="0.25">
      <c r="A14" s="12"/>
      <c r="B14" s="22">
        <v>0</v>
      </c>
      <c r="C14" s="23">
        <f t="shared" si="1"/>
        <v>0</v>
      </c>
      <c r="D14" s="22">
        <v>0</v>
      </c>
      <c r="E14" s="23">
        <f t="shared" si="0"/>
        <v>0</v>
      </c>
    </row>
    <row r="15" spans="1:5" x14ac:dyDescent="0.25">
      <c r="A15" s="5" t="s">
        <v>48</v>
      </c>
      <c r="B15" s="24">
        <f>SUM(B2:B5)</f>
        <v>13.533899999999999</v>
      </c>
      <c r="C15" s="25">
        <f>SUM(C2:C5)</f>
        <v>6.1388592004000007</v>
      </c>
      <c r="D15" s="24">
        <f>SUM(D2:D5)</f>
        <v>6.1</v>
      </c>
      <c r="E15" s="25">
        <f>SUM(E2:E5)</f>
        <v>13.448197992979999</v>
      </c>
    </row>
    <row r="16" spans="1:5" x14ac:dyDescent="0.25">
      <c r="A16" s="5" t="s">
        <v>45</v>
      </c>
      <c r="B16" s="24">
        <f>SUM(B6:B14)</f>
        <v>14.36</v>
      </c>
      <c r="C16" s="25">
        <f>SUM(C6:C13)</f>
        <v>6.5135864331999995</v>
      </c>
      <c r="D16" s="24">
        <f>SUM(D6:D14)</f>
        <v>6.3262</v>
      </c>
      <c r="E16" s="25">
        <f>SUM(E6:E13)</f>
        <v>13.946883630031158</v>
      </c>
    </row>
    <row r="17" spans="1:5" x14ac:dyDescent="0.25">
      <c r="A17" s="5" t="s">
        <v>46</v>
      </c>
      <c r="B17" s="24">
        <f>SUM(B5:B14)</f>
        <v>18.86</v>
      </c>
      <c r="C17" s="25">
        <f>SUM(C5:C13)</f>
        <v>8.5547520981999998</v>
      </c>
      <c r="D17" s="24">
        <f>SUM(D5:D14)</f>
        <v>8.3261999999999983</v>
      </c>
      <c r="E17" s="25">
        <f>SUM(E5:E13)</f>
        <v>18.35612887363116</v>
      </c>
    </row>
    <row r="18" spans="1:5" x14ac:dyDescent="0.25">
      <c r="A18" s="5" t="s">
        <v>28</v>
      </c>
      <c r="B18" s="24">
        <f>SUM(B2:B14)</f>
        <v>27.893899999999995</v>
      </c>
      <c r="C18" s="25">
        <f>SUM(C2:C14)</f>
        <v>12.652445633600001</v>
      </c>
      <c r="D18" s="24">
        <f>SUM(D2:D14)</f>
        <v>12.426199999999998</v>
      </c>
      <c r="E18" s="25">
        <f>SUM(E2:E14)</f>
        <v>27.395081623011155</v>
      </c>
    </row>
    <row r="20" spans="1:5" x14ac:dyDescent="0.25">
      <c r="A20" s="28" t="s">
        <v>30</v>
      </c>
      <c r="B20" s="28" t="s">
        <v>92</v>
      </c>
      <c r="C20" s="28" t="s">
        <v>91</v>
      </c>
      <c r="D20" s="28" t="s">
        <v>93</v>
      </c>
      <c r="E20" s="28" t="s">
        <v>94</v>
      </c>
    </row>
    <row r="21" spans="1:5" x14ac:dyDescent="0.25">
      <c r="A21">
        <v>1</v>
      </c>
      <c r="B21">
        <v>2750</v>
      </c>
      <c r="C21">
        <v>160</v>
      </c>
      <c r="D21">
        <v>80</v>
      </c>
      <c r="E21">
        <v>64</v>
      </c>
    </row>
    <row r="22" spans="1:5" x14ac:dyDescent="0.25">
      <c r="A22">
        <v>2</v>
      </c>
      <c r="B22">
        <v>2740</v>
      </c>
      <c r="C22">
        <v>750</v>
      </c>
      <c r="D22">
        <v>80</v>
      </c>
      <c r="E22">
        <v>67</v>
      </c>
    </row>
    <row r="24" spans="1:5" x14ac:dyDescent="0.25">
      <c r="A24" s="28" t="s">
        <v>96</v>
      </c>
      <c r="B24" s="28" t="s">
        <v>100</v>
      </c>
      <c r="C24" s="28" t="s">
        <v>97</v>
      </c>
      <c r="D24" s="28" t="s">
        <v>98</v>
      </c>
      <c r="E24" s="28" t="s">
        <v>99</v>
      </c>
    </row>
    <row r="25" spans="1:5" x14ac:dyDescent="0.25">
      <c r="A25" t="s">
        <v>86</v>
      </c>
      <c r="B25">
        <v>12.5</v>
      </c>
      <c r="C25" t="s">
        <v>86</v>
      </c>
      <c r="D25" t="s">
        <v>86</v>
      </c>
      <c r="E25" t="s">
        <v>86</v>
      </c>
    </row>
    <row r="27" spans="1:5" x14ac:dyDescent="0.25">
      <c r="A27" s="28" t="s">
        <v>95</v>
      </c>
      <c r="B27" s="28" t="s">
        <v>106</v>
      </c>
      <c r="C27" s="28" t="s">
        <v>105</v>
      </c>
      <c r="D27" s="28" t="s">
        <v>107</v>
      </c>
      <c r="E27" s="28" t="s">
        <v>108</v>
      </c>
    </row>
    <row r="28" spans="1:5" x14ac:dyDescent="0.25">
      <c r="A28">
        <v>2.4712700000000001</v>
      </c>
      <c r="B28">
        <v>99000</v>
      </c>
      <c r="C28">
        <v>103000</v>
      </c>
      <c r="D28" t="s">
        <v>86</v>
      </c>
      <c r="E28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36" sqref="C36"/>
    </sheetView>
  </sheetViews>
  <sheetFormatPr defaultRowHeight="15" x14ac:dyDescent="0.25"/>
  <cols>
    <col min="1" max="1" width="16.140625" customWidth="1"/>
    <col min="2" max="2" width="12.7109375" customWidth="1"/>
    <col min="3" max="3" width="12.28515625" customWidth="1"/>
    <col min="4" max="4" width="10.85546875" customWidth="1"/>
    <col min="5" max="5" width="14.140625" customWidth="1"/>
  </cols>
  <sheetData>
    <row r="1" spans="1:6" x14ac:dyDescent="0.25">
      <c r="A1" s="14" t="s">
        <v>14</v>
      </c>
      <c r="B1" s="15" t="s">
        <v>15</v>
      </c>
      <c r="C1" s="15" t="s">
        <v>16</v>
      </c>
      <c r="D1" s="15" t="s">
        <v>17</v>
      </c>
      <c r="E1" s="15" t="s">
        <v>18</v>
      </c>
    </row>
    <row r="2" spans="1:6" x14ac:dyDescent="0.25">
      <c r="A2" s="1" t="s">
        <v>19</v>
      </c>
      <c r="B2" s="16">
        <v>1.9842</v>
      </c>
      <c r="C2" s="17">
        <f>PRODUCT(B2,0.45359237)</f>
        <v>0.90001798055400006</v>
      </c>
      <c r="D2" s="16">
        <v>0.9</v>
      </c>
      <c r="E2" s="17">
        <f t="shared" ref="E2:E14" si="0">PRODUCT(D2,2.2046226218)</f>
        <v>1.9841603596200001</v>
      </c>
    </row>
    <row r="3" spans="1:6" x14ac:dyDescent="0.25">
      <c r="A3" s="1" t="s">
        <v>20</v>
      </c>
      <c r="B3" s="16">
        <v>0.44090000000000001</v>
      </c>
      <c r="C3" s="17">
        <f>PRODUCT(B3,0.45359237)</f>
        <v>0.19998887593300002</v>
      </c>
      <c r="D3" s="16">
        <v>0.2</v>
      </c>
      <c r="E3" s="17">
        <f t="shared" si="0"/>
        <v>0.44092452436000001</v>
      </c>
    </row>
    <row r="4" spans="1:6" x14ac:dyDescent="0.25">
      <c r="A4" s="1" t="s">
        <v>3</v>
      </c>
      <c r="B4" s="16">
        <v>6.6139000000000001</v>
      </c>
      <c r="C4" s="17">
        <f t="shared" ref="C4:C14" si="1">PRODUCT(B4,0.45359237)</f>
        <v>3.0000145759430001</v>
      </c>
      <c r="D4" s="16">
        <v>3</v>
      </c>
      <c r="E4" s="17">
        <f t="shared" si="0"/>
        <v>6.6138678653999996</v>
      </c>
    </row>
    <row r="5" spans="1:6" x14ac:dyDescent="0.25">
      <c r="A5" s="3" t="s">
        <v>21</v>
      </c>
      <c r="B5" s="18">
        <v>4.6296999999999997</v>
      </c>
      <c r="C5" s="19">
        <f t="shared" si="1"/>
        <v>2.0999965953889999</v>
      </c>
      <c r="D5" s="18">
        <v>2.1</v>
      </c>
      <c r="E5" s="19">
        <f t="shared" si="0"/>
        <v>4.6297075057799999</v>
      </c>
    </row>
    <row r="6" spans="1:6" x14ac:dyDescent="0.25">
      <c r="A6" s="7" t="s">
        <v>4</v>
      </c>
      <c r="B6" s="20">
        <v>1.7504999999999999</v>
      </c>
      <c r="C6" s="21">
        <f t="shared" si="1"/>
        <v>0.79401344368500004</v>
      </c>
      <c r="D6" s="20">
        <v>0.79400000000000004</v>
      </c>
      <c r="E6" s="21">
        <f t="shared" si="0"/>
        <v>1.7504703617092001</v>
      </c>
    </row>
    <row r="7" spans="1:6" x14ac:dyDescent="0.25">
      <c r="A7" s="7" t="s">
        <v>60</v>
      </c>
      <c r="B7" s="20">
        <v>1.4330000000000001</v>
      </c>
      <c r="C7" s="21">
        <f t="shared" si="1"/>
        <v>0.64999786621000011</v>
      </c>
      <c r="D7" s="20">
        <v>0.65</v>
      </c>
      <c r="E7" s="21">
        <f t="shared" si="0"/>
        <v>1.43300470417</v>
      </c>
    </row>
    <row r="8" spans="1:6" x14ac:dyDescent="0.25">
      <c r="A8" s="7" t="s">
        <v>63</v>
      </c>
      <c r="B8" s="20">
        <v>0.88180000000000003</v>
      </c>
      <c r="C8" s="21">
        <f t="shared" si="1"/>
        <v>0.39997775186600004</v>
      </c>
      <c r="D8" s="20">
        <v>0.4</v>
      </c>
      <c r="E8" s="21">
        <f t="shared" si="0"/>
        <v>0.88184904872000003</v>
      </c>
    </row>
    <row r="9" spans="1:6" x14ac:dyDescent="0.25">
      <c r="A9" s="7" t="s">
        <v>24</v>
      </c>
      <c r="B9" s="20">
        <v>0.66139999999999999</v>
      </c>
      <c r="C9" s="21">
        <f t="shared" si="1"/>
        <v>0.300005993518</v>
      </c>
      <c r="D9" s="20">
        <v>0.3</v>
      </c>
      <c r="E9" s="21">
        <f t="shared" si="0"/>
        <v>0.66138678653999994</v>
      </c>
    </row>
    <row r="10" spans="1:6" x14ac:dyDescent="0.25">
      <c r="A10" s="7" t="s">
        <v>27</v>
      </c>
      <c r="B10" s="20">
        <v>0.77159999999999995</v>
      </c>
      <c r="C10" s="21">
        <f t="shared" si="1"/>
        <v>0.34999187269199999</v>
      </c>
      <c r="D10" s="20">
        <v>0.35</v>
      </c>
      <c r="E10" s="21">
        <f t="shared" si="0"/>
        <v>0.77161791762999998</v>
      </c>
    </row>
    <row r="11" spans="1:6" x14ac:dyDescent="0.25">
      <c r="A11" s="7" t="s">
        <v>61</v>
      </c>
      <c r="B11" s="20">
        <v>2.4912000000000001</v>
      </c>
      <c r="C11" s="21">
        <f t="shared" si="1"/>
        <v>1.1299893121440001</v>
      </c>
      <c r="D11" s="20">
        <v>1.1299999999999999</v>
      </c>
      <c r="E11" s="21">
        <f t="shared" si="0"/>
        <v>2.4912235626339996</v>
      </c>
      <c r="F11" t="s">
        <v>64</v>
      </c>
    </row>
    <row r="12" spans="1:6" x14ac:dyDescent="0.25">
      <c r="A12" s="7"/>
      <c r="B12" s="20">
        <v>0</v>
      </c>
      <c r="C12" s="21">
        <f t="shared" si="1"/>
        <v>0</v>
      </c>
      <c r="D12" s="20">
        <v>0</v>
      </c>
      <c r="E12" s="21">
        <f t="shared" si="0"/>
        <v>0</v>
      </c>
    </row>
    <row r="13" spans="1:6" x14ac:dyDescent="0.25">
      <c r="A13" s="7"/>
      <c r="B13" s="20">
        <v>0</v>
      </c>
      <c r="C13" s="21">
        <f t="shared" si="1"/>
        <v>0</v>
      </c>
      <c r="D13" s="20">
        <v>0</v>
      </c>
      <c r="E13" s="21">
        <f t="shared" si="0"/>
        <v>0</v>
      </c>
    </row>
    <row r="14" spans="1:6" x14ac:dyDescent="0.25">
      <c r="A14" s="12"/>
      <c r="B14" s="22">
        <v>0</v>
      </c>
      <c r="C14" s="23">
        <f t="shared" si="1"/>
        <v>0</v>
      </c>
      <c r="D14" s="22">
        <v>0</v>
      </c>
      <c r="E14" s="23">
        <f t="shared" si="0"/>
        <v>0</v>
      </c>
    </row>
    <row r="15" spans="1:6" x14ac:dyDescent="0.25">
      <c r="A15" s="5" t="s">
        <v>48</v>
      </c>
      <c r="B15" s="24">
        <f>SUM(B2:B5)</f>
        <v>13.668699999999999</v>
      </c>
      <c r="C15" s="25">
        <f>SUM(C2:C5)</f>
        <v>6.2000180278190005</v>
      </c>
      <c r="D15" s="24">
        <f>SUM(D2:D5)</f>
        <v>6.1999999999999993</v>
      </c>
      <c r="E15" s="25">
        <f>SUM(E2:E5)</f>
        <v>13.668660255159999</v>
      </c>
    </row>
    <row r="16" spans="1:6" x14ac:dyDescent="0.25">
      <c r="A16" s="5" t="s">
        <v>45</v>
      </c>
      <c r="B16" s="24">
        <f>SUM(B6:B14)</f>
        <v>7.9894999999999996</v>
      </c>
      <c r="C16" s="25">
        <f>SUM(C6:C13)</f>
        <v>3.6239762401150002</v>
      </c>
      <c r="D16" s="24">
        <f>SUM(D6:D14)</f>
        <v>3.6239999999999997</v>
      </c>
      <c r="E16" s="25">
        <f>SUM(E6:E13)</f>
        <v>7.9895523814032003</v>
      </c>
    </row>
    <row r="17" spans="1:5" x14ac:dyDescent="0.25">
      <c r="A17" s="5" t="s">
        <v>46</v>
      </c>
      <c r="B17" s="24">
        <f>SUM(B5:B14)</f>
        <v>12.619199999999999</v>
      </c>
      <c r="C17" s="25">
        <f>SUM(C5:C13)</f>
        <v>5.723972835504</v>
      </c>
      <c r="D17" s="24">
        <f>SUM(D5:D14)</f>
        <v>5.7239999999999993</v>
      </c>
      <c r="E17" s="25">
        <f>SUM(E5:E13)</f>
        <v>12.619259887183199</v>
      </c>
    </row>
    <row r="18" spans="1:5" x14ac:dyDescent="0.25">
      <c r="A18" s="5" t="s">
        <v>28</v>
      </c>
      <c r="B18" s="24">
        <f>SUM(B2:B14)</f>
        <v>21.658199999999997</v>
      </c>
      <c r="C18" s="25">
        <f>SUM(C2:C14)</f>
        <v>9.8239942679340011</v>
      </c>
      <c r="D18" s="24">
        <f>SUM(D2:D14)</f>
        <v>9.8240000000000016</v>
      </c>
      <c r="E18" s="25">
        <f>SUM(E2:E14)</f>
        <v>21.658212636563199</v>
      </c>
    </row>
    <row r="20" spans="1:5" x14ac:dyDescent="0.25">
      <c r="A20" s="28" t="s">
        <v>30</v>
      </c>
      <c r="B20" s="28" t="s">
        <v>92</v>
      </c>
      <c r="C20" s="28" t="s">
        <v>91</v>
      </c>
      <c r="D20" s="28" t="s">
        <v>93</v>
      </c>
      <c r="E20" s="28" t="s">
        <v>94</v>
      </c>
    </row>
    <row r="21" spans="1:5" x14ac:dyDescent="0.25">
      <c r="A21">
        <v>1</v>
      </c>
      <c r="B21">
        <v>2750</v>
      </c>
      <c r="C21">
        <v>100</v>
      </c>
      <c r="D21">
        <v>75.5</v>
      </c>
      <c r="E21">
        <v>53.2</v>
      </c>
    </row>
    <row r="22" spans="1:5" x14ac:dyDescent="0.25">
      <c r="A22">
        <v>2</v>
      </c>
      <c r="B22">
        <v>1600</v>
      </c>
      <c r="C22">
        <v>50</v>
      </c>
      <c r="D22">
        <v>74.5</v>
      </c>
      <c r="E22">
        <v>50</v>
      </c>
    </row>
    <row r="24" spans="1:5" x14ac:dyDescent="0.25">
      <c r="A24" s="28" t="s">
        <v>96</v>
      </c>
      <c r="B24" s="28" t="s">
        <v>100</v>
      </c>
      <c r="C24" s="28" t="s">
        <v>97</v>
      </c>
      <c r="D24" s="28" t="s">
        <v>98</v>
      </c>
      <c r="E24" s="28" t="s">
        <v>99</v>
      </c>
    </row>
    <row r="25" spans="1:5" x14ac:dyDescent="0.25">
      <c r="A25">
        <v>102800</v>
      </c>
      <c r="B25">
        <v>12.5</v>
      </c>
      <c r="C25" t="s">
        <v>88</v>
      </c>
      <c r="D25" t="s">
        <v>88</v>
      </c>
      <c r="E25" t="s">
        <v>88</v>
      </c>
    </row>
    <row r="27" spans="1:5" x14ac:dyDescent="0.25">
      <c r="A27" s="28" t="s">
        <v>95</v>
      </c>
      <c r="B27" s="28" t="s">
        <v>106</v>
      </c>
      <c r="C27" s="28" t="s">
        <v>105</v>
      </c>
      <c r="D27" s="28" t="s">
        <v>107</v>
      </c>
      <c r="E27" s="28" t="s">
        <v>108</v>
      </c>
    </row>
    <row r="28" spans="1:5" x14ac:dyDescent="0.25">
      <c r="A28">
        <v>2.2953199999999998</v>
      </c>
      <c r="B28">
        <v>100500</v>
      </c>
      <c r="C28">
        <v>103900</v>
      </c>
      <c r="D28">
        <v>12.9</v>
      </c>
      <c r="E28">
        <v>12.3</v>
      </c>
    </row>
    <row r="30" spans="1:5" x14ac:dyDescent="0.25">
      <c r="A30" t="s">
        <v>113</v>
      </c>
      <c r="B30" t="s">
        <v>9</v>
      </c>
      <c r="C30" t="s">
        <v>9</v>
      </c>
    </row>
    <row r="31" spans="1:5" x14ac:dyDescent="0.25">
      <c r="A31" t="s">
        <v>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F28" sqref="F28"/>
    </sheetView>
  </sheetViews>
  <sheetFormatPr defaultRowHeight="15" x14ac:dyDescent="0.25"/>
  <cols>
    <col min="1" max="1" width="15.5703125" customWidth="1"/>
    <col min="2" max="2" width="14" customWidth="1"/>
    <col min="3" max="3" width="12.140625" customWidth="1"/>
    <col min="4" max="4" width="12" customWidth="1"/>
    <col min="5" max="5" width="14" customWidth="1"/>
    <col min="6" max="6" width="14.5703125" customWidth="1"/>
  </cols>
  <sheetData>
    <row r="1" spans="1:11" x14ac:dyDescent="0.25">
      <c r="A1" s="28" t="s">
        <v>14</v>
      </c>
      <c r="B1" s="28" t="s">
        <v>15</v>
      </c>
      <c r="C1" s="28" t="s">
        <v>16</v>
      </c>
      <c r="D1" s="28" t="s">
        <v>17</v>
      </c>
      <c r="E1" s="28" t="s">
        <v>18</v>
      </c>
      <c r="G1" t="s">
        <v>29</v>
      </c>
    </row>
    <row r="2" spans="1:11" x14ac:dyDescent="0.25">
      <c r="A2" s="1" t="s">
        <v>19</v>
      </c>
      <c r="B2" s="1">
        <v>1.98</v>
      </c>
      <c r="C2" s="1">
        <f>PRODUCT(B2,0.45359237)</f>
        <v>0.89811289260000005</v>
      </c>
      <c r="D2" s="1">
        <v>0.9</v>
      </c>
      <c r="E2" s="1">
        <f>PRODUCT(D2,2.2046226218)</f>
        <v>1.9841603596200001</v>
      </c>
      <c r="G2">
        <v>52.53</v>
      </c>
      <c r="H2">
        <v>59.8</v>
      </c>
      <c r="I2">
        <v>0.4</v>
      </c>
      <c r="K2">
        <v>0.7</v>
      </c>
    </row>
    <row r="3" spans="1:11" x14ac:dyDescent="0.25">
      <c r="A3" s="1" t="s">
        <v>20</v>
      </c>
      <c r="B3" s="1">
        <v>0.44</v>
      </c>
      <c r="C3" s="1">
        <f>PRODUCT(B3,0.45359237)</f>
        <v>0.19958064280000001</v>
      </c>
      <c r="D3" s="1">
        <v>0.2</v>
      </c>
      <c r="E3" s="1">
        <f>PRODUCT(D3,2.2046226218)</f>
        <v>0.44092452436000001</v>
      </c>
      <c r="G3">
        <v>52.8</v>
      </c>
      <c r="H3">
        <v>59.48</v>
      </c>
      <c r="K3">
        <v>1.26</v>
      </c>
    </row>
    <row r="4" spans="1:11" x14ac:dyDescent="0.25">
      <c r="A4" s="1" t="s">
        <v>3</v>
      </c>
      <c r="B4" s="1">
        <v>4.41</v>
      </c>
      <c r="C4" s="1">
        <f t="shared" ref="C4:C12" si="0">PRODUCT(B4,0.45359237)</f>
        <v>2.0003423517000001</v>
      </c>
      <c r="D4" s="1">
        <v>2</v>
      </c>
      <c r="E4" s="1">
        <f>PRODUCT(D4,2.2046226218)</f>
        <v>4.4092452436</v>
      </c>
    </row>
    <row r="5" spans="1:11" x14ac:dyDescent="0.25">
      <c r="A5" s="3" t="s">
        <v>21</v>
      </c>
      <c r="B5" s="3">
        <v>4.5</v>
      </c>
      <c r="C5" s="3">
        <f t="shared" si="0"/>
        <v>2.0411656650000003</v>
      </c>
      <c r="D5" s="3">
        <v>2.04</v>
      </c>
      <c r="E5" s="3">
        <f>PRODUCT(D5,2.2046226218)</f>
        <v>4.4974301484720005</v>
      </c>
      <c r="G5">
        <v>58.72</v>
      </c>
      <c r="H5">
        <v>59.2</v>
      </c>
      <c r="I5">
        <v>0.12</v>
      </c>
      <c r="K5">
        <v>1.62</v>
      </c>
    </row>
    <row r="6" spans="1:11" x14ac:dyDescent="0.25">
      <c r="A6" s="12" t="s">
        <v>22</v>
      </c>
      <c r="B6" s="12">
        <v>1.5</v>
      </c>
      <c r="C6" s="12">
        <f t="shared" si="0"/>
        <v>0.68038855500000006</v>
      </c>
      <c r="D6" s="12">
        <v>0.68</v>
      </c>
      <c r="E6" s="12">
        <f t="shared" ref="E6:E12" si="1">PRODUCT(D6,2.2046226218)</f>
        <v>1.4991433828240002</v>
      </c>
      <c r="G6">
        <v>58.6</v>
      </c>
      <c r="H6">
        <v>58.4</v>
      </c>
      <c r="I6">
        <v>0.8</v>
      </c>
      <c r="K6">
        <v>2.2999999999999998</v>
      </c>
    </row>
    <row r="7" spans="1:11" x14ac:dyDescent="0.25">
      <c r="A7" s="12" t="s">
        <v>23</v>
      </c>
      <c r="B7" s="12">
        <v>0.99</v>
      </c>
      <c r="C7" s="12">
        <f t="shared" si="0"/>
        <v>0.44905644630000002</v>
      </c>
      <c r="D7" s="12">
        <v>0.45</v>
      </c>
      <c r="E7" s="12">
        <f t="shared" si="1"/>
        <v>0.99208017981000007</v>
      </c>
    </row>
    <row r="8" spans="1:11" x14ac:dyDescent="0.25">
      <c r="A8" s="12" t="s">
        <v>24</v>
      </c>
      <c r="B8" s="12">
        <v>0.8</v>
      </c>
      <c r="C8" s="12">
        <f t="shared" si="0"/>
        <v>0.36287389600000003</v>
      </c>
      <c r="D8" s="12">
        <v>0.36</v>
      </c>
      <c r="E8" s="12">
        <f t="shared" si="1"/>
        <v>0.79366414384799999</v>
      </c>
    </row>
    <row r="9" spans="1:11" x14ac:dyDescent="0.25">
      <c r="A9" s="12" t="s">
        <v>25</v>
      </c>
      <c r="B9" s="12">
        <v>0.55000000000000004</v>
      </c>
      <c r="C9" s="12">
        <f t="shared" si="0"/>
        <v>0.24947580350000004</v>
      </c>
      <c r="D9" s="12">
        <v>0.25</v>
      </c>
      <c r="E9" s="12">
        <f t="shared" si="1"/>
        <v>0.55115565545</v>
      </c>
    </row>
    <row r="10" spans="1:11" x14ac:dyDescent="0.25">
      <c r="A10" s="12" t="s">
        <v>26</v>
      </c>
      <c r="B10" s="12">
        <v>2.5</v>
      </c>
      <c r="C10" s="12">
        <f t="shared" si="0"/>
        <v>1.1339809250000001</v>
      </c>
      <c r="D10" s="12">
        <v>1.1299999999999999</v>
      </c>
      <c r="E10" s="12">
        <f t="shared" si="1"/>
        <v>2.4912235626339996</v>
      </c>
    </row>
    <row r="11" spans="1:11" x14ac:dyDescent="0.25">
      <c r="A11" s="12" t="s">
        <v>27</v>
      </c>
      <c r="B11" s="12">
        <v>0.7</v>
      </c>
      <c r="C11" s="12">
        <f t="shared" si="0"/>
        <v>0.31751465899999998</v>
      </c>
      <c r="D11" s="12">
        <v>0.32</v>
      </c>
      <c r="E11" s="12">
        <f t="shared" si="1"/>
        <v>0.70547923897600007</v>
      </c>
    </row>
    <row r="12" spans="1:11" x14ac:dyDescent="0.25">
      <c r="A12" s="12"/>
      <c r="B12" s="12">
        <v>0</v>
      </c>
      <c r="C12" s="12">
        <f t="shared" si="0"/>
        <v>0</v>
      </c>
      <c r="D12" s="12">
        <v>0</v>
      </c>
      <c r="E12" s="12">
        <f t="shared" si="1"/>
        <v>0</v>
      </c>
    </row>
    <row r="13" spans="1:11" x14ac:dyDescent="0.25">
      <c r="A13" s="5" t="s">
        <v>28</v>
      </c>
      <c r="B13" s="5">
        <f>SUM(B2:B12)</f>
        <v>18.37</v>
      </c>
      <c r="C13" s="5">
        <f>SUM(C2:C12)</f>
        <v>8.3324918369000009</v>
      </c>
      <c r="D13" s="5">
        <f>SUM(D2:D12)</f>
        <v>8.3300000000000018</v>
      </c>
      <c r="E13" s="5">
        <f>SUM(E2:E12)</f>
        <v>18.364506439593999</v>
      </c>
    </row>
    <row r="15" spans="1:11" x14ac:dyDescent="0.25">
      <c r="A15" s="28" t="s">
        <v>30</v>
      </c>
      <c r="B15" s="28" t="s">
        <v>92</v>
      </c>
      <c r="C15" s="28" t="s">
        <v>91</v>
      </c>
      <c r="D15" s="28" t="s">
        <v>93</v>
      </c>
      <c r="E15" s="28" t="s">
        <v>94</v>
      </c>
    </row>
    <row r="16" spans="1:11" x14ac:dyDescent="0.25">
      <c r="A16">
        <v>1</v>
      </c>
      <c r="B16">
        <v>2640</v>
      </c>
      <c r="C16">
        <v>200</v>
      </c>
      <c r="D16">
        <v>69.400000000000006</v>
      </c>
      <c r="E16">
        <v>46</v>
      </c>
    </row>
    <row r="17" spans="1:6" x14ac:dyDescent="0.25">
      <c r="A17">
        <v>2</v>
      </c>
      <c r="B17">
        <v>2700</v>
      </c>
      <c r="C17">
        <v>800</v>
      </c>
      <c r="D17">
        <v>68.7</v>
      </c>
      <c r="E17">
        <v>55.5</v>
      </c>
    </row>
    <row r="19" spans="1:6" x14ac:dyDescent="0.25">
      <c r="A19" s="28" t="s">
        <v>96</v>
      </c>
      <c r="B19" s="28" t="s">
        <v>100</v>
      </c>
      <c r="C19" s="28" t="s">
        <v>97</v>
      </c>
      <c r="D19" s="28" t="s">
        <v>98</v>
      </c>
      <c r="E19" s="28" t="s">
        <v>99</v>
      </c>
    </row>
    <row r="20" spans="1:6" x14ac:dyDescent="0.25">
      <c r="A20">
        <v>91000</v>
      </c>
      <c r="B20">
        <v>11</v>
      </c>
      <c r="C20">
        <v>6.62</v>
      </c>
      <c r="D20">
        <v>6.55</v>
      </c>
      <c r="E20">
        <v>-10.11</v>
      </c>
      <c r="F20" t="s">
        <v>117</v>
      </c>
    </row>
    <row r="22" spans="1:6" x14ac:dyDescent="0.25">
      <c r="A22" s="28" t="s">
        <v>95</v>
      </c>
      <c r="B22" s="28" t="s">
        <v>106</v>
      </c>
      <c r="C22" s="28" t="s">
        <v>105</v>
      </c>
      <c r="D22" s="28" t="s">
        <v>107</v>
      </c>
      <c r="E22" s="28" t="s">
        <v>108</v>
      </c>
    </row>
    <row r="23" spans="1:6" x14ac:dyDescent="0.25">
      <c r="A23">
        <v>2.3858700000000002</v>
      </c>
      <c r="B23">
        <v>91900</v>
      </c>
      <c r="C23">
        <v>94500</v>
      </c>
      <c r="D23">
        <v>10.9</v>
      </c>
      <c r="E23">
        <v>10.5</v>
      </c>
    </row>
    <row r="25" spans="1:6" x14ac:dyDescent="0.25">
      <c r="A25" t="s">
        <v>113</v>
      </c>
    </row>
    <row r="26" spans="1:6" x14ac:dyDescent="0.25">
      <c r="A26">
        <v>1.26</v>
      </c>
      <c r="B26">
        <v>0.92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G21" sqref="G21"/>
    </sheetView>
  </sheetViews>
  <sheetFormatPr defaultRowHeight="15" x14ac:dyDescent="0.25"/>
  <cols>
    <col min="1" max="1" width="15.28515625" customWidth="1"/>
    <col min="2" max="2" width="13.28515625" customWidth="1"/>
    <col min="3" max="3" width="11.85546875" customWidth="1"/>
    <col min="4" max="4" width="11.42578125" customWidth="1"/>
    <col min="5" max="5" width="12.140625" customWidth="1"/>
  </cols>
  <sheetData>
    <row r="1" spans="1:13" x14ac:dyDescent="0.25">
      <c r="A1" s="28" t="s">
        <v>14</v>
      </c>
      <c r="B1" s="28" t="s">
        <v>15</v>
      </c>
      <c r="C1" s="28" t="s">
        <v>16</v>
      </c>
      <c r="D1" s="28" t="s">
        <v>17</v>
      </c>
      <c r="E1" s="28" t="s">
        <v>18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</row>
    <row r="2" spans="1:13" x14ac:dyDescent="0.25">
      <c r="A2" s="1" t="s">
        <v>19</v>
      </c>
      <c r="B2" s="1">
        <v>1.98</v>
      </c>
      <c r="C2" s="1">
        <v>0.89811289299999997</v>
      </c>
      <c r="D2" s="1">
        <v>0.9</v>
      </c>
      <c r="E2" s="1">
        <v>1.98416036</v>
      </c>
      <c r="I2">
        <v>1</v>
      </c>
      <c r="J2">
        <v>61.84</v>
      </c>
      <c r="K2">
        <v>61.06</v>
      </c>
      <c r="L2">
        <v>0.78</v>
      </c>
    </row>
    <row r="3" spans="1:13" x14ac:dyDescent="0.25">
      <c r="A3" s="1" t="s">
        <v>20</v>
      </c>
      <c r="B3" s="1">
        <v>0.44</v>
      </c>
      <c r="C3" s="1">
        <v>0.199580643</v>
      </c>
      <c r="D3" s="1">
        <v>0.2</v>
      </c>
      <c r="E3" s="1">
        <v>0.44092452399999998</v>
      </c>
      <c r="I3">
        <v>2</v>
      </c>
      <c r="J3">
        <v>60.51</v>
      </c>
      <c r="K3">
        <v>59.6</v>
      </c>
      <c r="L3">
        <v>0.91</v>
      </c>
    </row>
    <row r="4" spans="1:13" x14ac:dyDescent="0.25">
      <c r="A4" s="1" t="s">
        <v>3</v>
      </c>
      <c r="B4" s="1">
        <v>6.62</v>
      </c>
      <c r="C4" s="1">
        <v>3.0027814890000002</v>
      </c>
      <c r="D4" s="1">
        <v>3</v>
      </c>
      <c r="E4" s="1">
        <v>6.6138678649999996</v>
      </c>
    </row>
    <row r="5" spans="1:13" x14ac:dyDescent="0.25">
      <c r="A5" s="3" t="s">
        <v>21</v>
      </c>
      <c r="B5" s="3">
        <v>4.5</v>
      </c>
      <c r="C5" s="3">
        <v>2.0411656649999999</v>
      </c>
      <c r="D5" s="3">
        <v>2.04</v>
      </c>
      <c r="E5" s="3">
        <v>4.4974301480000003</v>
      </c>
    </row>
    <row r="6" spans="1:13" x14ac:dyDescent="0.25">
      <c r="A6" s="12" t="s">
        <v>35</v>
      </c>
      <c r="B6" s="12">
        <v>4.3499999999999996</v>
      </c>
      <c r="C6" s="12">
        <v>1.9731268099999999</v>
      </c>
      <c r="D6" s="12">
        <v>1.9750000000000001</v>
      </c>
      <c r="E6" s="12">
        <v>4.3541296779999996</v>
      </c>
      <c r="J6">
        <v>608</v>
      </c>
      <c r="K6">
        <v>2</v>
      </c>
      <c r="L6">
        <v>3.35</v>
      </c>
      <c r="M6">
        <v>1.52</v>
      </c>
    </row>
    <row r="7" spans="1:13" x14ac:dyDescent="0.25">
      <c r="A7" s="12" t="s">
        <v>23</v>
      </c>
      <c r="B7" s="12">
        <v>1.1000000000000001</v>
      </c>
      <c r="C7" s="12">
        <v>0.49895160700000002</v>
      </c>
      <c r="D7" s="12">
        <v>0.5</v>
      </c>
      <c r="E7" s="12">
        <v>1.102311311</v>
      </c>
    </row>
    <row r="8" spans="1:13" x14ac:dyDescent="0.25">
      <c r="A8" s="12" t="s">
        <v>36</v>
      </c>
      <c r="B8" s="12">
        <v>1.74</v>
      </c>
      <c r="C8" s="12">
        <v>0.78925072399999996</v>
      </c>
      <c r="D8" s="12">
        <v>0.78800000000000003</v>
      </c>
      <c r="E8" s="12">
        <v>1.737242626</v>
      </c>
    </row>
    <row r="9" spans="1:13" x14ac:dyDescent="0.25">
      <c r="A9" s="12"/>
      <c r="B9" s="12">
        <v>0</v>
      </c>
      <c r="C9" s="12">
        <v>0</v>
      </c>
      <c r="D9" s="12">
        <v>0</v>
      </c>
      <c r="E9" s="12">
        <v>0</v>
      </c>
    </row>
    <row r="10" spans="1:13" x14ac:dyDescent="0.25">
      <c r="A10" s="12"/>
      <c r="B10" s="12">
        <v>0</v>
      </c>
      <c r="C10" s="12">
        <v>0</v>
      </c>
      <c r="D10" s="12">
        <v>0</v>
      </c>
      <c r="E10" s="12">
        <v>0</v>
      </c>
    </row>
    <row r="11" spans="1:13" x14ac:dyDescent="0.25">
      <c r="A11" s="12"/>
      <c r="B11" s="12">
        <v>0</v>
      </c>
      <c r="C11" s="12">
        <v>0</v>
      </c>
      <c r="D11" s="12">
        <v>0</v>
      </c>
      <c r="E11" s="12">
        <v>0</v>
      </c>
    </row>
    <row r="12" spans="1:13" x14ac:dyDescent="0.25">
      <c r="A12" s="12"/>
      <c r="B12" s="12">
        <v>0</v>
      </c>
      <c r="C12" s="12">
        <v>0</v>
      </c>
      <c r="D12" s="12">
        <v>0</v>
      </c>
      <c r="E12" s="12">
        <v>0</v>
      </c>
    </row>
    <row r="13" spans="1:13" x14ac:dyDescent="0.25">
      <c r="A13" s="5" t="s">
        <v>28</v>
      </c>
      <c r="B13" s="5">
        <v>20.73</v>
      </c>
      <c r="C13" s="5">
        <v>9.40296983</v>
      </c>
      <c r="D13" s="5">
        <v>9.4030000000000005</v>
      </c>
      <c r="E13" s="5">
        <v>20.73006651</v>
      </c>
    </row>
    <row r="15" spans="1:13" x14ac:dyDescent="0.25">
      <c r="A15" s="28" t="s">
        <v>30</v>
      </c>
      <c r="B15" s="28" t="s">
        <v>92</v>
      </c>
      <c r="C15" s="28" t="s">
        <v>91</v>
      </c>
      <c r="D15" s="28" t="s">
        <v>93</v>
      </c>
      <c r="E15" s="28" t="s">
        <v>94</v>
      </c>
      <c r="J15">
        <v>5.2359999999999998</v>
      </c>
    </row>
    <row r="16" spans="1:13" x14ac:dyDescent="0.25">
      <c r="A16">
        <v>1</v>
      </c>
      <c r="B16">
        <v>2300</v>
      </c>
      <c r="C16">
        <v>150</v>
      </c>
      <c r="D16">
        <v>42</v>
      </c>
      <c r="E16">
        <v>15</v>
      </c>
      <c r="J16">
        <v>0.9</v>
      </c>
    </row>
    <row r="17" spans="1:10" x14ac:dyDescent="0.25">
      <c r="A17">
        <v>2</v>
      </c>
      <c r="B17">
        <v>2450</v>
      </c>
      <c r="C17">
        <v>600</v>
      </c>
      <c r="D17">
        <v>38</v>
      </c>
      <c r="E17">
        <v>20.2</v>
      </c>
      <c r="J17">
        <v>0.2</v>
      </c>
    </row>
    <row r="18" spans="1:10" x14ac:dyDescent="0.25">
      <c r="J18">
        <v>3</v>
      </c>
    </row>
    <row r="19" spans="1:10" x14ac:dyDescent="0.25">
      <c r="A19" s="28" t="s">
        <v>96</v>
      </c>
      <c r="B19" s="28" t="s">
        <v>100</v>
      </c>
      <c r="C19" s="28" t="s">
        <v>97</v>
      </c>
      <c r="D19" s="28" t="s">
        <v>98</v>
      </c>
      <c r="E19" s="28" t="s">
        <v>99</v>
      </c>
      <c r="J19">
        <v>9.3360000000000003</v>
      </c>
    </row>
    <row r="20" spans="1:10" x14ac:dyDescent="0.25">
      <c r="A20">
        <v>53000</v>
      </c>
      <c r="B20">
        <v>12.5</v>
      </c>
      <c r="C20">
        <v>5.5</v>
      </c>
      <c r="D20">
        <v>6.09</v>
      </c>
      <c r="E20">
        <v>-10.98</v>
      </c>
    </row>
    <row r="22" spans="1:10" x14ac:dyDescent="0.25">
      <c r="A22" s="28" t="s">
        <v>95</v>
      </c>
      <c r="B22" s="28" t="s">
        <v>106</v>
      </c>
      <c r="C22" s="28" t="s">
        <v>105</v>
      </c>
      <c r="D22" s="28" t="s">
        <v>107</v>
      </c>
      <c r="E22" s="28" t="s">
        <v>108</v>
      </c>
    </row>
    <row r="23" spans="1:10" x14ac:dyDescent="0.25">
      <c r="A23">
        <v>2.3243299999999998</v>
      </c>
      <c r="B23">
        <v>100000</v>
      </c>
      <c r="C23">
        <v>98500</v>
      </c>
      <c r="D23">
        <v>5.84</v>
      </c>
      <c r="E23">
        <v>5.89</v>
      </c>
    </row>
    <row r="25" spans="1:10" x14ac:dyDescent="0.25">
      <c r="A25" t="s">
        <v>113</v>
      </c>
      <c r="B25">
        <v>0.78</v>
      </c>
      <c r="C25">
        <v>0.91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F24" sqref="F24"/>
    </sheetView>
  </sheetViews>
  <sheetFormatPr defaultRowHeight="15" x14ac:dyDescent="0.25"/>
  <cols>
    <col min="1" max="1" width="14.28515625" customWidth="1"/>
    <col min="2" max="2" width="12" customWidth="1"/>
    <col min="3" max="3" width="12.140625" customWidth="1"/>
    <col min="4" max="4" width="11" customWidth="1"/>
    <col min="5" max="5" width="12.5703125" customWidth="1"/>
  </cols>
  <sheetData>
    <row r="1" spans="1:11" x14ac:dyDescent="0.25">
      <c r="A1" s="4" t="s">
        <v>14</v>
      </c>
      <c r="B1" s="4" t="s">
        <v>15</v>
      </c>
      <c r="C1" s="4" t="s">
        <v>16</v>
      </c>
      <c r="D1" s="4" t="s">
        <v>17</v>
      </c>
      <c r="E1" s="4" t="s">
        <v>18</v>
      </c>
    </row>
    <row r="2" spans="1:11" x14ac:dyDescent="0.25">
      <c r="A2" s="1" t="s">
        <v>19</v>
      </c>
      <c r="B2" s="1">
        <v>1.98</v>
      </c>
      <c r="C2" s="1">
        <f>PRODUCT(B2,0.45359237)</f>
        <v>0.89811289260000005</v>
      </c>
      <c r="D2" s="1">
        <v>0.9</v>
      </c>
      <c r="E2" s="1">
        <f>PRODUCT(D2,2.2046226218)</f>
        <v>1.9841603596200001</v>
      </c>
      <c r="G2" t="s">
        <v>30</v>
      </c>
      <c r="H2" t="s">
        <v>31</v>
      </c>
      <c r="I2" t="s">
        <v>32</v>
      </c>
      <c r="J2" t="s">
        <v>33</v>
      </c>
      <c r="K2" t="s">
        <v>34</v>
      </c>
    </row>
    <row r="3" spans="1:11" x14ac:dyDescent="0.25">
      <c r="A3" s="1" t="s">
        <v>20</v>
      </c>
      <c r="B3" s="1">
        <v>0.44</v>
      </c>
      <c r="C3" s="1">
        <f>PRODUCT(B3,0.45359237)</f>
        <v>0.19958064280000001</v>
      </c>
      <c r="D3" s="1">
        <v>0.2</v>
      </c>
      <c r="E3" s="1">
        <f>PRODUCT(D3,2.2046226218)</f>
        <v>0.44092452436000001</v>
      </c>
      <c r="G3">
        <v>1</v>
      </c>
      <c r="H3">
        <v>63.09</v>
      </c>
      <c r="I3">
        <v>60.96</v>
      </c>
      <c r="J3">
        <v>2.13</v>
      </c>
    </row>
    <row r="4" spans="1:11" x14ac:dyDescent="0.25">
      <c r="A4" s="1" t="s">
        <v>3</v>
      </c>
      <c r="B4" s="1">
        <v>3.53</v>
      </c>
      <c r="C4" s="1">
        <f>PRODUCT(B4,0.45359237)</f>
        <v>1.6011810660999999</v>
      </c>
      <c r="D4" s="1">
        <v>1.6</v>
      </c>
      <c r="E4" s="1">
        <f>PRODUCT(D4,2.2046226218)</f>
        <v>3.5273961948800001</v>
      </c>
      <c r="G4">
        <v>2</v>
      </c>
      <c r="H4">
        <v>60.73</v>
      </c>
      <c r="I4">
        <v>60.05</v>
      </c>
      <c r="J4">
        <v>0.68</v>
      </c>
    </row>
    <row r="5" spans="1:11" x14ac:dyDescent="0.25">
      <c r="A5" s="1" t="s">
        <v>21</v>
      </c>
      <c r="B5" s="1">
        <v>4.1230000000000002</v>
      </c>
      <c r="C5" s="1">
        <f>PRODUCT(B5,0.45359237)</f>
        <v>1.8701613415100002</v>
      </c>
      <c r="D5" s="1">
        <v>1.87</v>
      </c>
      <c r="E5" s="1">
        <f>PRODUCT(D5,2.2046226218)</f>
        <v>4.122644302766</v>
      </c>
      <c r="J5">
        <v>2.81</v>
      </c>
    </row>
    <row r="6" spans="1:11" x14ac:dyDescent="0.25">
      <c r="A6" s="1" t="s">
        <v>37</v>
      </c>
      <c r="B6" s="1">
        <v>1.82</v>
      </c>
      <c r="C6" s="1">
        <f>PRODUCT(B6,0.45359237)</f>
        <v>0.82553811340000005</v>
      </c>
      <c r="D6" s="1">
        <v>0.82499999999999996</v>
      </c>
      <c r="E6" s="1">
        <f>PRODUCT(D6,2.2046226218)</f>
        <v>1.818813662985</v>
      </c>
    </row>
    <row r="7" spans="1:11" x14ac:dyDescent="0.25">
      <c r="A7" s="1"/>
      <c r="B7" s="1"/>
      <c r="C7" s="1"/>
      <c r="D7" s="1"/>
      <c r="E7" s="1"/>
    </row>
    <row r="8" spans="1:11" x14ac:dyDescent="0.25">
      <c r="A8" s="1" t="s">
        <v>38</v>
      </c>
      <c r="B8" s="1">
        <v>1.2</v>
      </c>
      <c r="C8" s="1">
        <f t="shared" ref="C8:C14" si="0">PRODUCT(B8,0.45359237)</f>
        <v>0.54431084399999996</v>
      </c>
      <c r="D8" s="1">
        <v>0.54500000000000004</v>
      </c>
      <c r="E8" s="1">
        <f t="shared" ref="E8:E14" si="1">PRODUCT(D8,2.2046226218)</f>
        <v>1.201519328881</v>
      </c>
    </row>
    <row r="9" spans="1:11" x14ac:dyDescent="0.25">
      <c r="A9" s="1" t="s">
        <v>39</v>
      </c>
      <c r="B9" s="1">
        <v>1.1679999999999999</v>
      </c>
      <c r="C9" s="1">
        <f t="shared" si="0"/>
        <v>0.52979588816000001</v>
      </c>
      <c r="D9" s="1">
        <v>0.53</v>
      </c>
      <c r="E9" s="1">
        <f t="shared" si="1"/>
        <v>1.1684499895540001</v>
      </c>
    </row>
    <row r="10" spans="1:11" x14ac:dyDescent="0.25">
      <c r="A10" s="1" t="s">
        <v>40</v>
      </c>
      <c r="B10" s="1">
        <v>0.81599999999999995</v>
      </c>
      <c r="C10" s="1">
        <f t="shared" si="0"/>
        <v>0.37013137392000001</v>
      </c>
      <c r="D10" s="1">
        <v>0.37</v>
      </c>
      <c r="E10" s="1">
        <f t="shared" si="1"/>
        <v>0.815710370066</v>
      </c>
    </row>
    <row r="11" spans="1:11" x14ac:dyDescent="0.25">
      <c r="A11" s="1" t="s">
        <v>41</v>
      </c>
      <c r="B11" s="1">
        <v>0.78300000000000003</v>
      </c>
      <c r="C11" s="1">
        <f t="shared" si="0"/>
        <v>0.35516282571000002</v>
      </c>
      <c r="D11" s="1">
        <v>0.35499999999999998</v>
      </c>
      <c r="E11" s="1">
        <f t="shared" si="1"/>
        <v>0.78264103073899993</v>
      </c>
    </row>
    <row r="12" spans="1:11" x14ac:dyDescent="0.25">
      <c r="A12" s="1" t="s">
        <v>42</v>
      </c>
      <c r="B12" s="1">
        <v>3.2389999999999999</v>
      </c>
      <c r="C12" s="1">
        <f t="shared" si="0"/>
        <v>1.4691856864299999</v>
      </c>
      <c r="D12" s="1">
        <v>1.4690000000000001</v>
      </c>
      <c r="E12" s="1">
        <f t="shared" si="1"/>
        <v>3.2385906314242003</v>
      </c>
    </row>
    <row r="13" spans="1:11" x14ac:dyDescent="0.25">
      <c r="A13" s="1" t="s">
        <v>43</v>
      </c>
      <c r="B13" s="1">
        <v>0.53</v>
      </c>
      <c r="C13" s="1">
        <f t="shared" si="0"/>
        <v>0.24040395610000001</v>
      </c>
      <c r="D13" s="1">
        <v>0.24</v>
      </c>
      <c r="E13" s="1">
        <f t="shared" si="1"/>
        <v>0.52910942923199999</v>
      </c>
    </row>
    <row r="14" spans="1:11" x14ac:dyDescent="0.25">
      <c r="A14" s="1" t="s">
        <v>44</v>
      </c>
      <c r="B14" s="1">
        <v>1</v>
      </c>
      <c r="C14" s="1">
        <f t="shared" si="0"/>
        <v>0.45359237000000002</v>
      </c>
      <c r="D14" s="1">
        <v>0.45400000000000001</v>
      </c>
      <c r="E14" s="1">
        <f t="shared" si="1"/>
        <v>1.0008986702972</v>
      </c>
    </row>
    <row r="15" spans="1:11" x14ac:dyDescent="0.25">
      <c r="A15" s="5" t="s">
        <v>45</v>
      </c>
      <c r="B15" s="5">
        <f>SUM(B6:B14)</f>
        <v>10.555999999999999</v>
      </c>
      <c r="C15" s="5">
        <f>SUM(C6:C14)</f>
        <v>4.7881210577199989</v>
      </c>
      <c r="D15" s="5">
        <f>SUM(D6:D14)</f>
        <v>4.7880000000000003</v>
      </c>
      <c r="E15" s="5">
        <f>SUM(E6:E14)</f>
        <v>10.5557331131784</v>
      </c>
    </row>
    <row r="16" spans="1:11" x14ac:dyDescent="0.25">
      <c r="A16" s="5" t="s">
        <v>46</v>
      </c>
      <c r="B16" s="5">
        <f>SUM(B5:B14)</f>
        <v>14.679</v>
      </c>
      <c r="C16" s="5">
        <f>SUM(C5:C14)</f>
        <v>6.6582823992299991</v>
      </c>
      <c r="D16" s="5">
        <f>SUM(D5:D14)</f>
        <v>6.6580000000000013</v>
      </c>
      <c r="E16" s="5">
        <f>SUM(E5:E14)</f>
        <v>14.6783774159444</v>
      </c>
    </row>
    <row r="17" spans="1:5" x14ac:dyDescent="0.25">
      <c r="A17" s="5" t="s">
        <v>28</v>
      </c>
      <c r="B17" s="5">
        <f>SUM(B2:B14)</f>
        <v>20.629000000000001</v>
      </c>
      <c r="C17" s="5">
        <f>SUM(C2:C14)</f>
        <v>9.35715700073</v>
      </c>
      <c r="D17" s="5">
        <f>SUM(D2:D14)</f>
        <v>9.3580000000000005</v>
      </c>
      <c r="E17" s="5">
        <f>SUM(E2:E14)</f>
        <v>20.630858494804404</v>
      </c>
    </row>
    <row r="19" spans="1:5" x14ac:dyDescent="0.25">
      <c r="A19" s="28" t="s">
        <v>30</v>
      </c>
      <c r="B19" s="28" t="s">
        <v>92</v>
      </c>
      <c r="C19" s="28" t="s">
        <v>91</v>
      </c>
      <c r="D19" s="28" t="s">
        <v>93</v>
      </c>
      <c r="E19" s="28" t="s">
        <v>94</v>
      </c>
    </row>
    <row r="20" spans="1:5" x14ac:dyDescent="0.25">
      <c r="A20">
        <v>1</v>
      </c>
      <c r="B20">
        <v>2650</v>
      </c>
      <c r="C20">
        <v>200</v>
      </c>
      <c r="D20">
        <v>52</v>
      </c>
      <c r="E20">
        <v>26.5</v>
      </c>
    </row>
    <row r="21" spans="1:5" x14ac:dyDescent="0.25">
      <c r="A21">
        <v>2</v>
      </c>
      <c r="B21">
        <v>2600</v>
      </c>
      <c r="C21">
        <v>900</v>
      </c>
      <c r="D21">
        <v>41.9</v>
      </c>
      <c r="E21">
        <v>31</v>
      </c>
    </row>
    <row r="23" spans="1:5" x14ac:dyDescent="0.25">
      <c r="A23" s="28" t="s">
        <v>96</v>
      </c>
      <c r="B23" s="28" t="s">
        <v>100</v>
      </c>
      <c r="C23" s="28" t="s">
        <v>97</v>
      </c>
      <c r="D23" s="28" t="s">
        <v>98</v>
      </c>
      <c r="E23" s="28" t="s">
        <v>99</v>
      </c>
    </row>
    <row r="24" spans="1:5" x14ac:dyDescent="0.25">
      <c r="A24">
        <v>87000</v>
      </c>
      <c r="B24">
        <v>10.5</v>
      </c>
      <c r="C24">
        <v>5.17</v>
      </c>
      <c r="D24">
        <v>6.56</v>
      </c>
      <c r="E24">
        <v>-14.41</v>
      </c>
    </row>
    <row r="26" spans="1:5" x14ac:dyDescent="0.25">
      <c r="A26" s="28" t="s">
        <v>95</v>
      </c>
      <c r="B26" s="28" t="s">
        <v>106</v>
      </c>
      <c r="C26" s="28" t="s">
        <v>105</v>
      </c>
      <c r="D26" s="28" t="s">
        <v>107</v>
      </c>
      <c r="E26" s="28" t="s">
        <v>108</v>
      </c>
    </row>
    <row r="27" spans="1:5" x14ac:dyDescent="0.25">
      <c r="A27">
        <v>2.3758300000000001</v>
      </c>
      <c r="B27">
        <v>88750</v>
      </c>
      <c r="C27">
        <v>86250</v>
      </c>
      <c r="D27">
        <v>10.199999999999999</v>
      </c>
      <c r="E27">
        <v>10.6</v>
      </c>
    </row>
    <row r="29" spans="1:5" x14ac:dyDescent="0.25">
      <c r="A29" t="s">
        <v>12</v>
      </c>
    </row>
    <row r="30" spans="1:5" x14ac:dyDescent="0.25">
      <c r="A30" t="s">
        <v>113</v>
      </c>
      <c r="B30">
        <v>2.1800000000000002</v>
      </c>
      <c r="C30">
        <v>0.68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Overviews</vt:lpstr>
      <vt:lpstr>NS52</vt:lpstr>
      <vt:lpstr>NS53</vt:lpstr>
      <vt:lpstr>NS55</vt:lpstr>
      <vt:lpstr>NS56</vt:lpstr>
      <vt:lpstr>NS57</vt:lpstr>
      <vt:lpstr>NS58</vt:lpstr>
      <vt:lpstr>NS59</vt:lpstr>
      <vt:lpstr>NS60</vt:lpstr>
      <vt:lpstr>NS61</vt:lpstr>
      <vt:lpstr>NS62</vt:lpstr>
      <vt:lpstr>NS63</vt:lpstr>
      <vt:lpstr>NS64</vt:lpstr>
      <vt:lpstr>NS-65</vt:lpstr>
      <vt:lpstr>NS-66</vt:lpstr>
      <vt:lpstr>NS-67</vt:lpstr>
      <vt:lpstr>NS-68</vt:lpstr>
      <vt:lpstr>NS-69</vt:lpstr>
      <vt:lpstr>NS-70</vt:lpstr>
      <vt:lpstr>NS-71</vt:lpstr>
      <vt:lpstr>NS-72</vt:lpstr>
      <vt:lpstr>NS-73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 Walker</cp:lastModifiedBy>
  <dcterms:created xsi:type="dcterms:W3CDTF">2016-07-20T17:57:03Z</dcterms:created>
  <dcterms:modified xsi:type="dcterms:W3CDTF">2017-12-05T23:57:31Z</dcterms:modified>
</cp:coreProperties>
</file>